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VICTUS\Desktop\Documente cursuri ANTREPRENOR IN EC SOCIALA\0. URBIZ_MATERIALE DE CURS\"/>
    </mc:Choice>
  </mc:AlternateContent>
  <xr:revisionPtr revIDLastSave="0" documentId="13_ncr:1_{24433F6F-0D9A-4EAA-BA81-F8B71978D1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get investitie" sheetId="1" r:id="rId1"/>
    <sheet name="Venituri" sheetId="3" r:id="rId2"/>
    <sheet name="Previziuni" sheetId="2" r:id="rId3"/>
    <sheet name="Liste cheltuieli" sheetId="4" r:id="rId4"/>
  </sheets>
  <definedNames>
    <definedName name="Cheltuieli">'Liste cheltuieli'!$A$4:$A$31</definedName>
  </definedNames>
  <calcPr calcId="191029"/>
</workbook>
</file>

<file path=xl/calcChain.xml><?xml version="1.0" encoding="utf-8"?>
<calcChain xmlns="http://schemas.openxmlformats.org/spreadsheetml/2006/main">
  <c r="K34" i="1" l="1"/>
  <c r="E12" i="2"/>
  <c r="F12" i="2"/>
  <c r="D12" i="2"/>
  <c r="H11" i="1"/>
  <c r="J11" i="1" s="1"/>
  <c r="H12" i="1"/>
  <c r="J12" i="1" s="1"/>
  <c r="K12" i="1" s="1"/>
  <c r="H13" i="1"/>
  <c r="J13" i="1" s="1"/>
  <c r="H14" i="1"/>
  <c r="J14" i="1" s="1"/>
  <c r="H15" i="1"/>
  <c r="J15" i="1" s="1"/>
  <c r="H16" i="1"/>
  <c r="J16" i="1"/>
  <c r="K16" i="1" s="1"/>
  <c r="H17" i="1"/>
  <c r="J17" i="1" s="1"/>
  <c r="K17" i="1" s="1"/>
  <c r="H18" i="1"/>
  <c r="J18" i="1"/>
  <c r="K18" i="1" s="1"/>
  <c r="H19" i="1"/>
  <c r="J19" i="1" s="1"/>
  <c r="H20" i="1"/>
  <c r="J20" i="1" s="1"/>
  <c r="K20" i="1" s="1"/>
  <c r="H21" i="1"/>
  <c r="J21" i="1" s="1"/>
  <c r="H22" i="1"/>
  <c r="J22" i="1"/>
  <c r="K22" i="1" s="1"/>
  <c r="H23" i="1"/>
  <c r="J23" i="1" s="1"/>
  <c r="H24" i="1"/>
  <c r="J24" i="1"/>
  <c r="K24" i="1" s="1"/>
  <c r="H25" i="1"/>
  <c r="J25" i="1" s="1"/>
  <c r="H26" i="1"/>
  <c r="J26" i="1"/>
  <c r="K26" i="1" s="1"/>
  <c r="H27" i="1"/>
  <c r="J27" i="1" s="1"/>
  <c r="H28" i="1"/>
  <c r="J28" i="1"/>
  <c r="K28" i="1" s="1"/>
  <c r="H29" i="1"/>
  <c r="J29" i="1" s="1"/>
  <c r="H30" i="1"/>
  <c r="J30" i="1" s="1"/>
  <c r="K30" i="1" s="1"/>
  <c r="H31" i="1"/>
  <c r="J31" i="1" s="1"/>
  <c r="H32" i="1"/>
  <c r="J32" i="1"/>
  <c r="K32" i="1" s="1"/>
  <c r="H33" i="1"/>
  <c r="J33" i="1" s="1"/>
  <c r="H34" i="1"/>
  <c r="J34" i="1"/>
  <c r="H35" i="1"/>
  <c r="J35" i="1" s="1"/>
  <c r="H36" i="1"/>
  <c r="J36" i="1" s="1"/>
  <c r="K36" i="1" s="1"/>
  <c r="H37" i="1"/>
  <c r="J37" i="1" s="1"/>
  <c r="H38" i="1"/>
  <c r="J38" i="1"/>
  <c r="K38" i="1" s="1"/>
  <c r="H39" i="1"/>
  <c r="J39" i="1" s="1"/>
  <c r="E7" i="3"/>
  <c r="E8" i="3"/>
  <c r="E9" i="3"/>
  <c r="E10" i="3"/>
  <c r="E11" i="3"/>
  <c r="E12" i="3"/>
  <c r="E13" i="3"/>
  <c r="E6" i="3"/>
  <c r="E14" i="3" s="1"/>
  <c r="E26" i="2"/>
  <c r="F26" i="2"/>
  <c r="D26" i="2"/>
  <c r="E23" i="2"/>
  <c r="F23" i="2"/>
  <c r="D23" i="2"/>
  <c r="E6" i="2"/>
  <c r="F6" i="2"/>
  <c r="E31" i="2"/>
  <c r="E32" i="2" s="1"/>
  <c r="F31" i="2"/>
  <c r="H10" i="1"/>
  <c r="J10" i="1" s="1"/>
  <c r="K10" i="1" l="1"/>
  <c r="L10" i="1" s="1"/>
  <c r="D31" i="2"/>
  <c r="K27" i="1"/>
  <c r="L27" i="1"/>
  <c r="K21" i="1"/>
  <c r="L21" i="1"/>
  <c r="K31" i="1"/>
  <c r="L31" i="1" s="1"/>
  <c r="K14" i="1"/>
  <c r="L14" i="1" s="1"/>
  <c r="K35" i="1"/>
  <c r="L35" i="1" s="1"/>
  <c r="K13" i="1"/>
  <c r="L13" i="1" s="1"/>
  <c r="K39" i="1"/>
  <c r="L39" i="1" s="1"/>
  <c r="K23" i="1"/>
  <c r="L23" i="1" s="1"/>
  <c r="K37" i="1"/>
  <c r="L37" i="1" s="1"/>
  <c r="K15" i="1"/>
  <c r="L15" i="1" s="1"/>
  <c r="K25" i="1"/>
  <c r="L25" i="1"/>
  <c r="K19" i="1"/>
  <c r="L19" i="1" s="1"/>
  <c r="K29" i="1"/>
  <c r="L29" i="1" s="1"/>
  <c r="K33" i="1"/>
  <c r="L33" i="1" s="1"/>
  <c r="L17" i="1"/>
  <c r="K11" i="1"/>
  <c r="L11" i="1" s="1"/>
  <c r="L38" i="1"/>
  <c r="L36" i="1"/>
  <c r="L34" i="1"/>
  <c r="L32" i="1"/>
  <c r="L30" i="1"/>
  <c r="L28" i="1"/>
  <c r="L26" i="1"/>
  <c r="L24" i="1"/>
  <c r="L22" i="1"/>
  <c r="L20" i="1"/>
  <c r="L18" i="1"/>
  <c r="L16" i="1"/>
  <c r="L12" i="1"/>
  <c r="F32" i="2"/>
  <c r="H40" i="1"/>
  <c r="K40" i="1" l="1"/>
  <c r="C46" i="1" s="1"/>
  <c r="I40" i="1"/>
  <c r="J40" i="1"/>
  <c r="C47" i="1" s="1"/>
  <c r="L40" i="1" l="1"/>
  <c r="C45" i="1" s="1"/>
  <c r="D10" i="2" l="1"/>
  <c r="D6" i="2" s="1"/>
  <c r="D11" i="2" s="1"/>
  <c r="D32" i="2" l="1"/>
  <c r="D33" i="2" s="1"/>
  <c r="E5" i="2" s="1"/>
  <c r="E11" i="2" s="1"/>
  <c r="E33" i="2" l="1"/>
  <c r="F5" i="2" s="1"/>
  <c r="F11" i="2" s="1"/>
  <c r="F33" i="2" l="1"/>
</calcChain>
</file>

<file path=xl/sharedStrings.xml><?xml version="1.0" encoding="utf-8"?>
<sst xmlns="http://schemas.openxmlformats.org/spreadsheetml/2006/main" count="152" uniqueCount="132">
  <si>
    <t>Nr. Crt.</t>
  </si>
  <si>
    <t>TOTAL</t>
  </si>
  <si>
    <t>TOTAL GENERAL</t>
  </si>
  <si>
    <t>*)Cheltuiala de TVA nedeductibilă este eligibilă</t>
  </si>
  <si>
    <t>Unitate de masura</t>
  </si>
  <si>
    <t>Numar unitati</t>
  </si>
  <si>
    <t>luna</t>
  </si>
  <si>
    <t>PLATITOARE DE TVA</t>
  </si>
  <si>
    <t>NEPLATITOARE DE TVA</t>
  </si>
  <si>
    <t>II</t>
  </si>
  <si>
    <t>**) Ajutorul financiar nerambursabil aferent fiecărui plan de afaceri va fi în cuantum de maxim 306695,76 lei</t>
  </si>
  <si>
    <t>Campanie de promovare fizica (materiale promotionale) si promovare online (campanii social media)</t>
  </si>
  <si>
    <t>contract</t>
  </si>
  <si>
    <t xml:space="preserve">Contributii salariale pentru angajat 1 - brutar - 4 ore/zi </t>
  </si>
  <si>
    <t xml:space="preserve">Contributii salariale pentru angajat 2 - ajutor bucatar- 4 ore/zi </t>
  </si>
  <si>
    <t>Salariu net angajat 1 - brutar - 4 ore/zi</t>
  </si>
  <si>
    <t xml:space="preserve">Salariu net angajat 2 - ajutor bucatar - 4 ore/zi </t>
  </si>
  <si>
    <t>Pentru asigurarea unui flux tehnologic eficient este necesara angajarea unui brutar care va avea sarcini in departementul de productie al firmei</t>
  </si>
  <si>
    <t>Pentru activitatea derulata de firma este necesara angajarea unui ajutor bucatar astfel incat toate etapele din fluxul tehnologic sa fie  asigurate</t>
  </si>
  <si>
    <t xml:space="preserve">Cuptor </t>
  </si>
  <si>
    <t>bucata</t>
  </si>
  <si>
    <t xml:space="preserve">Salariu net angajat 3 - …....... - 4 ore/zi </t>
  </si>
  <si>
    <t xml:space="preserve">Contributii salariale pentru angajat 3 - ….............. - 4 ore/zi </t>
  </si>
  <si>
    <t xml:space="preserve">Salariu net angajat 4 - …....... - 4 ore/zi </t>
  </si>
  <si>
    <t xml:space="preserve">Contributii salariale pentru angajat 4 ….............. - 4 ore/zi </t>
  </si>
  <si>
    <t>…............................</t>
  </si>
  <si>
    <t>  CASH-FLOW</t>
  </si>
  <si>
    <t>Nr. crt.</t>
  </si>
  <si>
    <t>Explicații / lună</t>
  </si>
  <si>
    <t>AN I</t>
  </si>
  <si>
    <t>AN II</t>
  </si>
  <si>
    <t>AN III</t>
  </si>
  <si>
    <t>I</t>
  </si>
  <si>
    <t>Sold inițial disponibil (casă și bancă)</t>
  </si>
  <si>
    <t>A</t>
  </si>
  <si>
    <t>Intrări de lichidități (1+2+3+4)</t>
  </si>
  <si>
    <t>din vânzări</t>
  </si>
  <si>
    <t>din credite primite</t>
  </si>
  <si>
    <t>alte intrări de numerar (aport propriu, etc.)</t>
  </si>
  <si>
    <t>Subvenție schemă de minimis</t>
  </si>
  <si>
    <t>Total disponibil (I+A)</t>
  </si>
  <si>
    <t>B</t>
  </si>
  <si>
    <t>Cheltuieli (1+2+3+4+5+6+7+8+9+10)</t>
  </si>
  <si>
    <t>Cheltuieli pentru investiții</t>
  </si>
  <si>
    <t>Cheltuieli cu materii prime și materiale consumabile aferente activității desfășurate</t>
  </si>
  <si>
    <t>Cheltuieli cu serviciile</t>
  </si>
  <si>
    <t>Salarii (inclusiv cheltuielile aferente)</t>
  </si>
  <si>
    <t>Chirii</t>
  </si>
  <si>
    <t>Utilități</t>
  </si>
  <si>
    <t>Costuri funcționare birou, Servicii cu terții, Reparații/Întreținere</t>
  </si>
  <si>
    <t>Asigurări</t>
  </si>
  <si>
    <t>Impozite, taxe și vărsăminte asimilate</t>
  </si>
  <si>
    <t>Alte cheltuieli</t>
  </si>
  <si>
    <t>C</t>
  </si>
  <si>
    <t>Credite (1+2)</t>
  </si>
  <si>
    <t> 1</t>
  </si>
  <si>
    <t>rambursări rate de credit scadente</t>
  </si>
  <si>
    <t> 2</t>
  </si>
  <si>
    <t>dobânzi și comisioane</t>
  </si>
  <si>
    <t>D</t>
  </si>
  <si>
    <t>Plăți/încasări pentru impozite și taxe (1-2+3)</t>
  </si>
  <si>
    <t>Plăți TVA</t>
  </si>
  <si>
    <t>Rambursări TVA</t>
  </si>
  <si>
    <t>Impozit pe profit/cifra de afaceri</t>
  </si>
  <si>
    <t>E</t>
  </si>
  <si>
    <t>Dividende</t>
  </si>
  <si>
    <t>F</t>
  </si>
  <si>
    <t>Total utilizări numerar (B+C+D+E)</t>
  </si>
  <si>
    <t>G</t>
  </si>
  <si>
    <t>Flux net de lichidități (A-F)</t>
  </si>
  <si>
    <t>Sold final disponibil (I+G)</t>
  </si>
  <si>
    <t>Produs 1 / Serviciu 1</t>
  </si>
  <si>
    <t>Produs 2 / Serviciu 2</t>
  </si>
  <si>
    <t>Produs 3 / Serviciu 3</t>
  </si>
  <si>
    <t>PREVIZIUNI VENITURI ANUL 2 DE IMPLEMENTARE</t>
  </si>
  <si>
    <t>Cantitate estimata produse/servicii</t>
  </si>
  <si>
    <t>Valoare medie vanzare</t>
  </si>
  <si>
    <t>Valoare totala /produs/serviciu vandut</t>
  </si>
  <si>
    <t>Salarii</t>
  </si>
  <si>
    <t>Alte Cheltuieli</t>
  </si>
  <si>
    <t>Click pe celula pentru a alege tipul cheltuieli</t>
  </si>
  <si>
    <t>VALOARE PROCENT COFINANTARE</t>
  </si>
  <si>
    <t>Cheltuieli cu salariile personalului nou angajat - Cheltuieli salariale – Salariu net</t>
  </si>
  <si>
    <r>
      <t xml:space="preserve">Cheltuieli cu salariile personalului nou angajat - Cheltuieli salariale – </t>
    </r>
    <r>
      <rPr>
        <b/>
        <sz val="11"/>
        <color theme="1"/>
        <rFont val="Arial"/>
        <family val="2"/>
      </rPr>
      <t>Salariu net</t>
    </r>
  </si>
  <si>
    <r>
      <t xml:space="preserve">Cheltuieli cu salariile personalului nou angajat - </t>
    </r>
    <r>
      <rPr>
        <b/>
        <sz val="11"/>
        <color theme="1"/>
        <rFont val="Arial"/>
        <family val="2"/>
      </rPr>
      <t>Contribuţii sociale aferente cheltuielilor salariale (contribuţii angajaţi si angajatori)</t>
    </r>
  </si>
  <si>
    <r>
      <t xml:space="preserve">Cheltuieli aferente diverselor achizitii de servicii specializate, pentru care beneficiarul ajutorului de minimis nu are expertiza necesara - </t>
    </r>
    <r>
      <rPr>
        <b/>
        <sz val="11"/>
        <color theme="1"/>
        <rFont val="Arial"/>
        <family val="2"/>
      </rPr>
      <t>Cheltuieli pentru consultanța juridică</t>
    </r>
  </si>
  <si>
    <r>
      <t xml:space="preserve">Cheltuieli aferente diverselor achizitii de servicii specializate, pentru care beneficiarul ajutorului de minimis nu are expertiza necesara - </t>
    </r>
    <r>
      <rPr>
        <b/>
        <sz val="11"/>
        <color theme="1"/>
        <rFont val="Arial"/>
        <family val="2"/>
      </rPr>
      <t>Cheltuieli pentru consultanța fiscală</t>
    </r>
  </si>
  <si>
    <r>
      <t xml:space="preserve">Cheltuieli aferente diverselor achizitii de servicii specializate, pentru care beneficiarul ajutorului de minimis nu are expertiza necesara - </t>
    </r>
    <r>
      <rPr>
        <b/>
        <sz val="11"/>
        <color theme="1"/>
        <rFont val="Arial"/>
        <family val="2"/>
      </rPr>
      <t>Cheltuieli pentru consultanța tehnică</t>
    </r>
  </si>
  <si>
    <r>
      <t xml:space="preserve">Cheltuieli aferente diverselor achizitii de servicii specializate, pentru care beneficiarul ajutorului de minimis nu are expertiza necesara - </t>
    </r>
    <r>
      <rPr>
        <b/>
        <sz val="11"/>
        <color theme="1"/>
        <rFont val="Arial"/>
        <family val="2"/>
      </rPr>
      <t>Cheltuieli de promovare și publicitate (online, tv, radio, presa scrisa, materiale publicitare, site)</t>
    </r>
  </si>
  <si>
    <r>
      <t xml:space="preserve">Cheltuieli aferente diverselor achizitii de servicii specializate, pentru care beneficiarul ajutorului de minimis nu are expertiza necesara - </t>
    </r>
    <r>
      <rPr>
        <b/>
        <sz val="11"/>
        <color theme="1"/>
        <rFont val="Arial"/>
        <family val="2"/>
      </rPr>
      <t>Cheltuieli pentru dezvoltare software</t>
    </r>
  </si>
  <si>
    <r>
      <t xml:space="preserve">Cheltuieli aferente diverselor achizitii de servicii specializate, pentru care beneficiarul ajutorului de minimis nu are expertiza necesara - </t>
    </r>
    <r>
      <rPr>
        <b/>
        <sz val="11"/>
        <color theme="1"/>
        <rFont val="Arial"/>
        <family val="2"/>
      </rPr>
      <t>Alte cheltuieli cu serviciile ce au legatură directă cu obiectul de activitate</t>
    </r>
  </si>
  <si>
    <r>
      <t xml:space="preserve">Cheltuieli cu achizitia de active fixe corporale (altele decat terenuri si imobile), obiecte de inventar, materii prime si materiale, inclusiv materiale consumabile, alte cheltuieli pentru investitii necesare functionarii intreprinderilor - </t>
    </r>
    <r>
      <rPr>
        <b/>
        <sz val="11"/>
        <color theme="1"/>
        <rFont val="Arial"/>
        <family val="2"/>
      </rPr>
      <t>Cheltuieli cu active fixe aferente obiectului de activitate</t>
    </r>
  </si>
  <si>
    <t>Cheltuieli</t>
  </si>
  <si>
    <t>Cheltuieli cu achizitia de active fixe corporale (altele decat terenuri si imobile), obiecte de inventar, materii prime si materiale, inclusiv materiale consumabile, alte cheltuieli pentru investitii necesare functionarii intreprinderilor - Echipamente de calcul și echipamente periferice de calcul</t>
  </si>
  <si>
    <r>
      <t xml:space="preserve">Cheltuieli cu achizitia de active fixe corporale (altele decat terenuri si imobile), obiecte de inventar, materii prime si materiale, inclusiv materiale consumabile, alte cheltuieli pentru investitii necesare functionarii intreprinderilor - </t>
    </r>
    <r>
      <rPr>
        <b/>
        <sz val="11"/>
        <color theme="1"/>
        <rFont val="Arial"/>
        <family val="2"/>
      </rPr>
      <t>Achiziționare și instalare de sisteme și echipamente pentru persoane cu dizabilitați</t>
    </r>
  </si>
  <si>
    <r>
      <t xml:space="preserve">Cheltuieli cu achizitia de active fixe corporale (altele decat terenuri si imobile), obiecte de inventar, materii prime si materiale, inclusiv materiale consumabile, alte cheltuieli pentru investitii necesare functionarii intreprinderilor - </t>
    </r>
    <r>
      <rPr>
        <b/>
        <sz val="11"/>
        <color theme="1"/>
        <rFont val="Arial"/>
        <family val="2"/>
      </rPr>
      <t>Mobilier, birotică, echipamente de protecţie a valorilor umane şi materiale</t>
    </r>
  </si>
  <si>
    <r>
      <t xml:space="preserve">Cheltuieli cu achizitia de active fixe corporale (altele decat terenuri si imobile), obiecte de inventar, materii prime si materiale, inclusiv materiale consumabile, alte cheltuieli pentru investitii necesare functionarii intreprinderilor - </t>
    </r>
    <r>
      <rPr>
        <b/>
        <sz val="11"/>
        <color theme="1"/>
        <rFont val="Arial"/>
        <family val="2"/>
      </rPr>
      <t>Materii prime / materiale consumabile</t>
    </r>
  </si>
  <si>
    <r>
      <t xml:space="preserve">Cheltuieli cu achizitia de active fixe corporale (altele decat terenuri si imobile), obiecte de inventar, materii prime si materiale, inclusiv materiale consumabile, alte cheltuieli pentru investitii necesare functionarii intreprinderilor - </t>
    </r>
    <r>
      <rPr>
        <b/>
        <sz val="11"/>
        <color theme="1"/>
        <rFont val="Arial"/>
        <family val="2"/>
      </rPr>
      <t>Alte cheltuieli pentru investiţii</t>
    </r>
  </si>
  <si>
    <r>
      <t xml:space="preserve">Cheltuieli administrative - </t>
    </r>
    <r>
      <rPr>
        <b/>
        <sz val="11"/>
        <color theme="1"/>
        <rFont val="Arial"/>
        <family val="2"/>
      </rPr>
      <t>Cheltuieli cu inchirierea de sedii (inclusiv depozite), spatii pentru desfasurarea diverselor activitati ale intreprinderii</t>
    </r>
  </si>
  <si>
    <r>
      <t xml:space="preserve">Cheltuieli administrative - </t>
    </r>
    <r>
      <rPr>
        <b/>
        <sz val="11"/>
        <color theme="1"/>
        <rFont val="Arial"/>
        <family val="2"/>
      </rPr>
      <t>Plata serviciilor pentru contabilitate, resurse umane, medicina muncii, PSI și SSM</t>
    </r>
  </si>
  <si>
    <r>
      <t xml:space="preserve">Cheltuieli administrative - </t>
    </r>
    <r>
      <rPr>
        <b/>
        <sz val="11"/>
        <color theme="1"/>
        <rFont val="Arial"/>
        <family val="2"/>
      </rPr>
      <t>Utilitati aferente functionarii intreprinderilor</t>
    </r>
  </si>
  <si>
    <r>
      <t xml:space="preserve">Cheltuieli administrative - </t>
    </r>
    <r>
      <rPr>
        <b/>
        <sz val="11"/>
        <color theme="1"/>
        <rFont val="Arial"/>
        <family val="2"/>
      </rPr>
      <t>Servicii de administrare a cladirilor aferente functionarii intreprinderilor</t>
    </r>
  </si>
  <si>
    <r>
      <t xml:space="preserve">Cheltuieli administrative - </t>
    </r>
    <r>
      <rPr>
        <b/>
        <sz val="11"/>
        <color theme="1"/>
        <rFont val="Arial"/>
        <family val="2"/>
      </rPr>
      <t>Servicii de întreținere și reparare echipamente și mijloace de transport aferente functionarii intreprinderilor</t>
    </r>
  </si>
  <si>
    <r>
      <t xml:space="preserve">Cheltuieli administrative - </t>
    </r>
    <r>
      <rPr>
        <b/>
        <sz val="11"/>
        <color theme="1"/>
        <rFont val="Arial"/>
        <family val="2"/>
      </rPr>
      <t>Conectare la rețele informatice aferente functionarii intreprinderilor</t>
    </r>
  </si>
  <si>
    <r>
      <t xml:space="preserve">Cheltuieli administrative - </t>
    </r>
    <r>
      <rPr>
        <b/>
        <sz val="11"/>
        <color theme="1"/>
        <rFont val="Arial"/>
        <family val="2"/>
      </rPr>
      <t>Arhivare documente aferente functionarii intreprinderilor</t>
    </r>
  </si>
  <si>
    <r>
      <t xml:space="preserve">Cheltuieli administrative - </t>
    </r>
    <r>
      <rPr>
        <b/>
        <sz val="11"/>
        <color theme="1"/>
        <rFont val="Arial"/>
        <family val="2"/>
      </rPr>
      <t>Rate de leasing (operațional) plătite de utilizatorul de leasing pentru: echipamente, vehicule și diverse bunuri mobile și imobile</t>
    </r>
  </si>
  <si>
    <r>
      <t xml:space="preserve">Cheltuieli administrative - </t>
    </r>
    <r>
      <rPr>
        <b/>
        <sz val="11"/>
        <color theme="1"/>
        <rFont val="Arial"/>
        <family val="2"/>
      </rPr>
      <t>Cheltuieli financiare și juridice aferente functionarii intreprinderilor</t>
    </r>
  </si>
  <si>
    <r>
      <t xml:space="preserve">Cheltuieli administrative - </t>
    </r>
    <r>
      <rPr>
        <b/>
        <sz val="11"/>
        <color theme="1"/>
        <rFont val="Arial"/>
        <family val="2"/>
      </rPr>
      <t>Achizitionare de publicatii, carti, reviste de specialitate, materiale educationale relevante pentru operatiune, in format tiparit, audio si/ sau electronic</t>
    </r>
  </si>
  <si>
    <r>
      <t xml:space="preserve">Cheltuieli administrative - </t>
    </r>
    <r>
      <rPr>
        <b/>
        <sz val="11"/>
        <color theme="1"/>
        <rFont val="Arial"/>
        <family val="2"/>
      </rPr>
      <t>Taxe notariale si pentru eliberarea de diplome si certificate</t>
    </r>
  </si>
  <si>
    <t>Cheltuieli cu salariile personalului nou angajat - Contribuţii sociale aferente cheltuielilor salariale (contribuţii angajaţi si angajatori)</t>
  </si>
  <si>
    <t>Cheltuieli aferente diverselor achizitii de servicii specializate, pentru care beneficiarul ajutorului de minimis nu are expertiza necesara - Cheltuieli de promovare și publicitate (online, tv, radio, presa scrisa, materiale publicitare, site)</t>
  </si>
  <si>
    <t>Cheltuieli cu achizitia de active fixe corporale (altele decat terenuri si imobile), obiecte de inventar, materii prime si materiale, inclusiv materiale consumabile, alte cheltuieli pentru investitii necesare functionarii intreprinderilor - Cheltuieli cu active fixe aferente obiectului de activitate</t>
  </si>
  <si>
    <t>Se vor achizitiona 2 cuptoare care vor asigura etapa de coacere a produselor din portofoliul firmei</t>
  </si>
  <si>
    <t>Intreprinderea sociala va apela la o firma specializata in vederea asigurarii serviciilor de promovare a produselor, offline si online</t>
  </si>
  <si>
    <t>Categorie/subcategorie cheltuială</t>
  </si>
  <si>
    <t>Descriere cheltuiala</t>
  </si>
  <si>
    <t>Explicație necesitate</t>
  </si>
  <si>
    <t xml:space="preserve">Bugetul proiectului </t>
  </si>
  <si>
    <t>Planul de finanțare a proiectului</t>
  </si>
  <si>
    <t>AJUTOR DE MINIMIS
(ajutor financiar nerambursabil solicitat)</t>
  </si>
  <si>
    <t>VALOAREA TOTALA A INVESTITIEI (1+2)
(valoarea totală a proiectului)</t>
  </si>
  <si>
    <t>Sursa de finanțare</t>
  </si>
  <si>
    <t>Valoare unitara fara TVA (RON)</t>
  </si>
  <si>
    <t>Valoare totala fara TVA (RON)</t>
  </si>
  <si>
    <t>TVA        (RON)</t>
  </si>
  <si>
    <t>TOTAL ELIGIBIL (RON)</t>
  </si>
  <si>
    <t>Valoare contributie proprie       (RON)</t>
  </si>
  <si>
    <t>Valoare finantare (RON)</t>
  </si>
  <si>
    <t>RON</t>
  </si>
  <si>
    <t>TIPUL INTREPRINDERII privind plata TVA (DE BIFAT)</t>
  </si>
  <si>
    <t>FACETI CLICK PE ACEASTA CELULA SI ALEGETI TIPUL SOCIETATII</t>
  </si>
  <si>
    <t>CONTRIBUTIE PROPRIE 
(aport propriu- minim 10% din valoarea ajutorului de minimis)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</si>
</sst>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RON&quot;"/>
  </numFmts>
  <fonts count="20" x14ac:knownFonts="1">
    <font>
      <sz val="11"/>
      <color theme="1"/>
      <name val="Arial"/>
    </font>
    <font>
      <sz val="11"/>
      <color theme="1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rgb="FF000000"/>
      <name val="Book Antiqua"/>
      <family val="1"/>
    </font>
    <font>
      <sz val="12"/>
      <color theme="3"/>
      <name val="Book Antiqua"/>
      <family val="1"/>
    </font>
    <font>
      <b/>
      <sz val="12"/>
      <color theme="3"/>
      <name val="Book Antiqua"/>
      <family val="1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Book Antiqua"/>
      <family val="1"/>
    </font>
    <font>
      <b/>
      <sz val="11"/>
      <color theme="1"/>
      <name val="Arial"/>
      <family val="2"/>
    </font>
    <font>
      <b/>
      <sz val="14"/>
      <color theme="1"/>
      <name val="Book Antiqua"/>
      <family val="1"/>
    </font>
    <font>
      <b/>
      <sz val="26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b/>
      <sz val="26"/>
      <color theme="1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theme="4" tint="0.59999389629810485"/>
        <bgColor rgb="FFE7E6E6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0" fontId="4" fillId="0" borderId="12" xfId="0" applyFont="1" applyBorder="1"/>
    <xf numFmtId="0" fontId="5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4" borderId="12" xfId="0" applyFont="1" applyFill="1" applyBorder="1"/>
    <xf numFmtId="0" fontId="4" fillId="4" borderId="12" xfId="0" applyFont="1" applyFill="1" applyBorder="1" applyAlignment="1">
      <alignment horizontal="center" vertical="center"/>
    </xf>
    <xf numFmtId="0" fontId="13" fillId="0" borderId="0" xfId="0" applyFont="1"/>
    <xf numFmtId="0" fontId="7" fillId="0" borderId="4" xfId="0" applyFont="1" applyBorder="1" applyAlignment="1">
      <alignment horizontal="center" vertical="center"/>
    </xf>
    <xf numFmtId="2" fontId="4" fillId="0" borderId="0" xfId="0" applyNumberFormat="1" applyFont="1"/>
    <xf numFmtId="0" fontId="6" fillId="0" borderId="0" xfId="0" applyFont="1" applyAlignment="1">
      <alignment wrapText="1"/>
    </xf>
    <xf numFmtId="0" fontId="7" fillId="4" borderId="3" xfId="0" applyFont="1" applyFill="1" applyBorder="1" applyAlignment="1">
      <alignment vertical="center"/>
    </xf>
    <xf numFmtId="49" fontId="4" fillId="0" borderId="0" xfId="0" applyNumberFormat="1" applyFont="1"/>
    <xf numFmtId="49" fontId="5" fillId="0" borderId="0" xfId="0" applyNumberFormat="1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4" fontId="6" fillId="0" borderId="0" xfId="0" applyNumberFormat="1" applyFont="1" applyAlignment="1">
      <alignment horizont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>
      <alignment horizontal="left" vertical="center" indent="2"/>
    </xf>
    <xf numFmtId="0" fontId="9" fillId="5" borderId="8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horizontal="center" vertical="center"/>
    </xf>
    <xf numFmtId="0" fontId="12" fillId="6" borderId="5" xfId="0" applyFont="1" applyFill="1" applyBorder="1" applyAlignment="1" applyProtection="1">
      <alignment vertical="center"/>
      <protection locked="0"/>
    </xf>
    <xf numFmtId="0" fontId="0" fillId="7" borderId="0" xfId="0" applyFill="1"/>
    <xf numFmtId="0" fontId="1" fillId="7" borderId="5" xfId="0" applyFont="1" applyFill="1" applyBorder="1"/>
    <xf numFmtId="0" fontId="1" fillId="7" borderId="7" xfId="0" applyFont="1" applyFill="1" applyBorder="1"/>
    <xf numFmtId="0" fontId="11" fillId="7" borderId="5" xfId="0" applyFont="1" applyFill="1" applyBorder="1" applyAlignment="1" applyProtection="1">
      <alignment vertical="center"/>
      <protection locked="0"/>
    </xf>
    <xf numFmtId="0" fontId="11" fillId="7" borderId="5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vertical="center" wrapText="1"/>
    </xf>
    <xf numFmtId="0" fontId="11" fillId="7" borderId="5" xfId="0" applyFont="1" applyFill="1" applyBorder="1" applyAlignment="1" applyProtection="1">
      <alignment horizontal="right" vertical="center" wrapText="1"/>
      <protection locked="0"/>
    </xf>
    <xf numFmtId="0" fontId="10" fillId="7" borderId="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4" fillId="0" borderId="0" xfId="0" applyFont="1"/>
    <xf numFmtId="0" fontId="3" fillId="0" borderId="0" xfId="0" applyFont="1"/>
    <xf numFmtId="0" fontId="13" fillId="0" borderId="0" xfId="0" applyFont="1" applyAlignment="1">
      <alignment vertical="center"/>
    </xf>
    <xf numFmtId="49" fontId="4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49" fontId="5" fillId="0" borderId="12" xfId="0" applyNumberFormat="1" applyFont="1" applyBorder="1" applyAlignment="1">
      <alignment wrapText="1"/>
    </xf>
    <xf numFmtId="164" fontId="7" fillId="3" borderId="4" xfId="0" applyNumberFormat="1" applyFont="1" applyFill="1" applyBorder="1" applyAlignment="1">
      <alignment horizontal="center" vertical="center"/>
    </xf>
    <xf numFmtId="4" fontId="7" fillId="0" borderId="4" xfId="0" applyNumberFormat="1" applyFont="1" applyBorder="1" applyAlignment="1" applyProtection="1">
      <alignment horizontal="center" vertical="center"/>
      <protection locked="0"/>
    </xf>
    <xf numFmtId="4" fontId="7" fillId="0" borderId="4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/>
    </xf>
    <xf numFmtId="49" fontId="5" fillId="0" borderId="12" xfId="0" applyNumberFormat="1" applyFont="1" applyBorder="1" applyAlignment="1">
      <alignment horizontal="center" vertical="center" wrapText="1"/>
    </xf>
    <xf numFmtId="164" fontId="15" fillId="0" borderId="12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left" wrapText="1"/>
    </xf>
    <xf numFmtId="0" fontId="18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8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10" fontId="5" fillId="8" borderId="0" xfId="0" applyNumberFormat="1" applyFont="1" applyFill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center" vertical="center" wrapText="1"/>
    </xf>
    <xf numFmtId="10" fontId="15" fillId="0" borderId="0" xfId="1" applyNumberFormat="1" applyFont="1" applyBorder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06"/>
  <sheetViews>
    <sheetView tabSelected="1" zoomScale="55" zoomScaleNormal="55" workbookViewId="0">
      <pane xSplit="1" ySplit="9" topLeftCell="B37" activePane="bottomRight" state="frozen"/>
      <selection pane="topRight" activeCell="B1" sqref="B1"/>
      <selection pane="bottomLeft" activeCell="A10" sqref="A10"/>
      <selection pane="bottomRight" activeCell="G6" sqref="G6"/>
    </sheetView>
  </sheetViews>
  <sheetFormatPr defaultColWidth="12.69921875" defaultRowHeight="15" customHeight="1" x14ac:dyDescent="0.3"/>
  <cols>
    <col min="1" max="1" width="7.796875" style="1" customWidth="1"/>
    <col min="2" max="2" width="75.69921875" style="36" customWidth="1"/>
    <col min="3" max="3" width="42" style="1" customWidth="1"/>
    <col min="4" max="4" width="55.796875" style="1" customWidth="1"/>
    <col min="5" max="5" width="11.5" style="1" customWidth="1"/>
    <col min="6" max="6" width="11.69921875" style="1" customWidth="1"/>
    <col min="7" max="7" width="16.69921875" style="1" customWidth="1"/>
    <col min="8" max="8" width="15.5" style="1" customWidth="1"/>
    <col min="9" max="9" width="14.69921875" style="1" customWidth="1"/>
    <col min="10" max="10" width="16.19921875" style="1" customWidth="1"/>
    <col min="11" max="11" width="17.296875" style="1" customWidth="1"/>
    <col min="12" max="12" width="18.796875" style="1" customWidth="1"/>
    <col min="13" max="13" width="21.19921875" style="1" customWidth="1"/>
    <col min="14" max="14" width="12.69921875" style="1" customWidth="1"/>
    <col min="15" max="15" width="13.69921875" style="1" customWidth="1"/>
    <col min="16" max="16" width="10.19921875" style="1" customWidth="1"/>
    <col min="17" max="18" width="8" style="1" customWidth="1"/>
    <col min="19" max="19" width="12.296875" style="1" customWidth="1"/>
    <col min="20" max="20" width="14" style="1" customWidth="1"/>
    <col min="21" max="30" width="8" style="1" customWidth="1"/>
    <col min="31" max="16384" width="12.69921875" style="1"/>
  </cols>
  <sheetData>
    <row r="1" spans="1:14" ht="15.6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4" ht="29.25" customHeight="1" x14ac:dyDescent="0.3"/>
    <row r="3" spans="1:14" ht="33.75" customHeight="1" x14ac:dyDescent="0.3">
      <c r="G3" s="7" t="s">
        <v>80</v>
      </c>
      <c r="H3" s="7" t="s">
        <v>130</v>
      </c>
      <c r="I3" s="7"/>
      <c r="J3" s="7"/>
      <c r="K3" s="7"/>
      <c r="L3" s="7"/>
    </row>
    <row r="4" spans="1:14" s="15" customFormat="1" ht="33.75" customHeight="1" x14ac:dyDescent="0.25">
      <c r="A4" s="55" t="s">
        <v>129</v>
      </c>
      <c r="B4" s="56"/>
      <c r="C4" s="57" t="s">
        <v>7</v>
      </c>
      <c r="G4" s="39" t="s">
        <v>79</v>
      </c>
      <c r="H4" s="39" t="s">
        <v>7</v>
      </c>
      <c r="I4" s="39"/>
      <c r="J4" s="39"/>
      <c r="K4" s="39"/>
      <c r="L4" s="39"/>
    </row>
    <row r="5" spans="1:14" s="15" customFormat="1" ht="33.75" customHeight="1" x14ac:dyDescent="0.25">
      <c r="A5" s="55" t="s">
        <v>81</v>
      </c>
      <c r="B5" s="58"/>
      <c r="C5" s="59">
        <v>0.1</v>
      </c>
      <c r="G5" s="39" t="s">
        <v>78</v>
      </c>
      <c r="H5" s="39" t="s">
        <v>8</v>
      </c>
      <c r="I5" s="39"/>
      <c r="J5" s="39"/>
      <c r="K5" s="39"/>
      <c r="L5" s="39"/>
    </row>
    <row r="6" spans="1:14" s="15" customFormat="1" ht="33.75" customHeight="1" x14ac:dyDescent="0.25">
      <c r="A6" s="55"/>
      <c r="B6" s="58"/>
      <c r="C6" s="58"/>
    </row>
    <row r="7" spans="1:14" s="15" customFormat="1" ht="33.75" customHeight="1" x14ac:dyDescent="0.25">
      <c r="A7" s="64" t="s">
        <v>117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</row>
    <row r="8" spans="1:14" s="15" customFormat="1" ht="33.75" customHeight="1" x14ac:dyDescent="0.25">
      <c r="A8" s="55"/>
      <c r="B8" s="58"/>
      <c r="C8" s="58"/>
    </row>
    <row r="9" spans="1:14" s="36" customFormat="1" ht="72" customHeight="1" x14ac:dyDescent="0.3">
      <c r="A9" s="35" t="s">
        <v>0</v>
      </c>
      <c r="B9" s="35" t="s">
        <v>114</v>
      </c>
      <c r="C9" s="35" t="s">
        <v>115</v>
      </c>
      <c r="D9" s="35" t="s">
        <v>116</v>
      </c>
      <c r="E9" s="35" t="s">
        <v>4</v>
      </c>
      <c r="F9" s="35" t="s">
        <v>5</v>
      </c>
      <c r="G9" s="35" t="s">
        <v>122</v>
      </c>
      <c r="H9" s="35" t="s">
        <v>123</v>
      </c>
      <c r="I9" s="35" t="s">
        <v>124</v>
      </c>
      <c r="J9" s="35" t="s">
        <v>125</v>
      </c>
      <c r="K9" s="35" t="s">
        <v>126</v>
      </c>
      <c r="L9" s="35" t="s">
        <v>127</v>
      </c>
    </row>
    <row r="10" spans="1:14" ht="46.8" x14ac:dyDescent="0.3">
      <c r="A10" s="8">
        <v>1</v>
      </c>
      <c r="B10" s="17" t="s">
        <v>82</v>
      </c>
      <c r="C10" s="17" t="s">
        <v>15</v>
      </c>
      <c r="D10" s="17" t="s">
        <v>17</v>
      </c>
      <c r="E10" s="17" t="s">
        <v>6</v>
      </c>
      <c r="F10" s="17">
        <v>11</v>
      </c>
      <c r="G10" s="47">
        <v>1082</v>
      </c>
      <c r="H10" s="48">
        <f>ROUND(F10*G10,2)</f>
        <v>11902</v>
      </c>
      <c r="I10" s="48"/>
      <c r="J10" s="49">
        <f>IF($C$4="NEPLATITOARE DE TVA",H10+I10,IF($C$4="PLATITOARE DE TVA",H10,"ALEGETI TIPUL SOCIETATII"))</f>
        <v>11902</v>
      </c>
      <c r="K10" s="48">
        <f>IFERROR(ROUND(J10-J10/(1+$C$5),2),"")</f>
        <v>1082</v>
      </c>
      <c r="L10" s="48">
        <f>J10-K10</f>
        <v>10820</v>
      </c>
      <c r="N10" s="9"/>
    </row>
    <row r="11" spans="1:14" ht="46.8" x14ac:dyDescent="0.3">
      <c r="A11" s="8">
        <v>2</v>
      </c>
      <c r="B11" s="17" t="s">
        <v>109</v>
      </c>
      <c r="C11" s="17" t="s">
        <v>13</v>
      </c>
      <c r="D11" s="17" t="s">
        <v>17</v>
      </c>
      <c r="E11" s="17" t="s">
        <v>6</v>
      </c>
      <c r="F11" s="17">
        <v>11</v>
      </c>
      <c r="G11" s="47">
        <v>1083</v>
      </c>
      <c r="H11" s="48">
        <f t="shared" ref="H11:H39" si="0">ROUND(F11*G11,2)</f>
        <v>11913</v>
      </c>
      <c r="I11" s="48"/>
      <c r="J11" s="49">
        <f t="shared" ref="J11:J39" si="1">IF($C$4="NEPLATITOARE DE TVA",H11+I11,IF($C$4="PLATITOARE DE TVA",H11,"ALEGETI TIPUL SOCIETATII"))</f>
        <v>11913</v>
      </c>
      <c r="K11" s="48">
        <f t="shared" ref="K11:K39" si="2">IFERROR(ROUND(J11-J11/(1+$C$5),2),"")</f>
        <v>1083</v>
      </c>
      <c r="L11" s="48">
        <f t="shared" ref="L11:L39" si="3">J11-K11</f>
        <v>10830</v>
      </c>
      <c r="N11" s="9"/>
    </row>
    <row r="12" spans="1:14" ht="46.8" x14ac:dyDescent="0.3">
      <c r="A12" s="8">
        <v>3</v>
      </c>
      <c r="B12" s="17" t="s">
        <v>82</v>
      </c>
      <c r="C12" s="17" t="s">
        <v>16</v>
      </c>
      <c r="D12" s="17" t="s">
        <v>18</v>
      </c>
      <c r="E12" s="17" t="s">
        <v>6</v>
      </c>
      <c r="F12" s="17">
        <v>11</v>
      </c>
      <c r="G12" s="47">
        <v>1084</v>
      </c>
      <c r="H12" s="48">
        <f t="shared" si="0"/>
        <v>11924</v>
      </c>
      <c r="I12" s="48"/>
      <c r="J12" s="49">
        <f t="shared" si="1"/>
        <v>11924</v>
      </c>
      <c r="K12" s="48">
        <f t="shared" si="2"/>
        <v>1084</v>
      </c>
      <c r="L12" s="48">
        <f t="shared" si="3"/>
        <v>10840</v>
      </c>
    </row>
    <row r="13" spans="1:14" ht="46.8" x14ac:dyDescent="0.3">
      <c r="A13" s="8">
        <v>4</v>
      </c>
      <c r="B13" s="17" t="s">
        <v>109</v>
      </c>
      <c r="C13" s="17" t="s">
        <v>14</v>
      </c>
      <c r="D13" s="17" t="s">
        <v>18</v>
      </c>
      <c r="E13" s="17" t="s">
        <v>6</v>
      </c>
      <c r="F13" s="17">
        <v>11</v>
      </c>
      <c r="G13" s="47">
        <v>1085</v>
      </c>
      <c r="H13" s="48">
        <f t="shared" si="0"/>
        <v>11935</v>
      </c>
      <c r="I13" s="48"/>
      <c r="J13" s="49">
        <f t="shared" si="1"/>
        <v>11935</v>
      </c>
      <c r="K13" s="48">
        <f t="shared" si="2"/>
        <v>1085</v>
      </c>
      <c r="L13" s="48">
        <f t="shared" si="3"/>
        <v>10850</v>
      </c>
    </row>
    <row r="14" spans="1:14" ht="34.950000000000003" customHeight="1" x14ac:dyDescent="0.3">
      <c r="A14" s="8">
        <v>5</v>
      </c>
      <c r="B14" s="17" t="s">
        <v>82</v>
      </c>
      <c r="C14" s="17" t="s">
        <v>21</v>
      </c>
      <c r="D14" s="17" t="s">
        <v>25</v>
      </c>
      <c r="E14" s="17" t="s">
        <v>6</v>
      </c>
      <c r="F14" s="17">
        <v>11</v>
      </c>
      <c r="G14" s="47">
        <v>1086</v>
      </c>
      <c r="H14" s="48">
        <f t="shared" si="0"/>
        <v>11946</v>
      </c>
      <c r="I14" s="48"/>
      <c r="J14" s="49">
        <f t="shared" si="1"/>
        <v>11946</v>
      </c>
      <c r="K14" s="48">
        <f t="shared" si="2"/>
        <v>1086</v>
      </c>
      <c r="L14" s="48">
        <f t="shared" si="3"/>
        <v>10860</v>
      </c>
    </row>
    <row r="15" spans="1:14" ht="31.2" x14ac:dyDescent="0.3">
      <c r="A15" s="8">
        <v>6</v>
      </c>
      <c r="B15" s="17" t="s">
        <v>109</v>
      </c>
      <c r="C15" s="17" t="s">
        <v>22</v>
      </c>
      <c r="D15" s="17" t="s">
        <v>25</v>
      </c>
      <c r="E15" s="17" t="s">
        <v>6</v>
      </c>
      <c r="F15" s="17">
        <v>11</v>
      </c>
      <c r="G15" s="47">
        <v>1087</v>
      </c>
      <c r="H15" s="48">
        <f t="shared" si="0"/>
        <v>11957</v>
      </c>
      <c r="I15" s="48"/>
      <c r="J15" s="49">
        <f t="shared" si="1"/>
        <v>11957</v>
      </c>
      <c r="K15" s="48">
        <f t="shared" si="2"/>
        <v>1087</v>
      </c>
      <c r="L15" s="48">
        <f t="shared" si="3"/>
        <v>10870</v>
      </c>
    </row>
    <row r="16" spans="1:14" ht="37.950000000000003" customHeight="1" x14ac:dyDescent="0.3">
      <c r="A16" s="8">
        <v>7</v>
      </c>
      <c r="B16" s="17" t="s">
        <v>82</v>
      </c>
      <c r="C16" s="17" t="s">
        <v>23</v>
      </c>
      <c r="D16" s="17" t="s">
        <v>25</v>
      </c>
      <c r="E16" s="17" t="s">
        <v>6</v>
      </c>
      <c r="F16" s="17">
        <v>11</v>
      </c>
      <c r="G16" s="47">
        <v>1088</v>
      </c>
      <c r="H16" s="48">
        <f t="shared" si="0"/>
        <v>11968</v>
      </c>
      <c r="I16" s="48"/>
      <c r="J16" s="49">
        <f t="shared" si="1"/>
        <v>11968</v>
      </c>
      <c r="K16" s="48">
        <f t="shared" si="2"/>
        <v>1088</v>
      </c>
      <c r="L16" s="48">
        <f t="shared" si="3"/>
        <v>10880</v>
      </c>
    </row>
    <row r="17" spans="1:15" ht="31.2" x14ac:dyDescent="0.3">
      <c r="A17" s="8">
        <v>8</v>
      </c>
      <c r="B17" s="17" t="s">
        <v>109</v>
      </c>
      <c r="C17" s="17" t="s">
        <v>24</v>
      </c>
      <c r="D17" s="17" t="s">
        <v>25</v>
      </c>
      <c r="E17" s="17" t="s">
        <v>6</v>
      </c>
      <c r="F17" s="17">
        <v>11</v>
      </c>
      <c r="G17" s="47">
        <v>1089</v>
      </c>
      <c r="H17" s="48">
        <f t="shared" si="0"/>
        <v>11979</v>
      </c>
      <c r="I17" s="48"/>
      <c r="J17" s="49">
        <f t="shared" si="1"/>
        <v>11979</v>
      </c>
      <c r="K17" s="48">
        <f>IFERROR(ROUND(J17-J17/(1+$C$5),2),"")</f>
        <v>1089</v>
      </c>
      <c r="L17" s="48">
        <f t="shared" si="3"/>
        <v>10890</v>
      </c>
    </row>
    <row r="18" spans="1:15" ht="70.95" customHeight="1" x14ac:dyDescent="0.3">
      <c r="A18" s="8">
        <v>9</v>
      </c>
      <c r="B18" s="17" t="s">
        <v>110</v>
      </c>
      <c r="C18" s="17" t="s">
        <v>11</v>
      </c>
      <c r="D18" s="17" t="s">
        <v>113</v>
      </c>
      <c r="E18" s="17" t="s">
        <v>12</v>
      </c>
      <c r="F18" s="17">
        <v>1</v>
      </c>
      <c r="G18" s="47">
        <v>1090</v>
      </c>
      <c r="H18" s="48">
        <f t="shared" si="0"/>
        <v>1090</v>
      </c>
      <c r="I18" s="48"/>
      <c r="J18" s="49">
        <f t="shared" si="1"/>
        <v>1090</v>
      </c>
      <c r="K18" s="48">
        <f>IFERROR(ROUND(J18-J18/(1+$C$5),2),"")</f>
        <v>99.09</v>
      </c>
      <c r="L18" s="48">
        <f t="shared" si="3"/>
        <v>990.91</v>
      </c>
    </row>
    <row r="19" spans="1:15" ht="62.4" x14ac:dyDescent="0.3">
      <c r="A19" s="8">
        <v>10</v>
      </c>
      <c r="B19" s="17" t="s">
        <v>111</v>
      </c>
      <c r="C19" s="17" t="s">
        <v>19</v>
      </c>
      <c r="D19" s="17" t="s">
        <v>112</v>
      </c>
      <c r="E19" s="17" t="s">
        <v>20</v>
      </c>
      <c r="F19" s="17">
        <v>2</v>
      </c>
      <c r="G19" s="47">
        <v>1091</v>
      </c>
      <c r="H19" s="48">
        <f t="shared" si="0"/>
        <v>2182</v>
      </c>
      <c r="I19" s="48"/>
      <c r="J19" s="49">
        <f t="shared" si="1"/>
        <v>2182</v>
      </c>
      <c r="K19" s="48">
        <f t="shared" si="2"/>
        <v>198.36</v>
      </c>
      <c r="L19" s="48">
        <f t="shared" si="3"/>
        <v>1983.6399999999999</v>
      </c>
    </row>
    <row r="20" spans="1:15" ht="15.6" x14ac:dyDescent="0.3">
      <c r="A20" s="8">
        <v>11</v>
      </c>
      <c r="B20" s="17"/>
      <c r="C20" s="17"/>
      <c r="D20" s="17"/>
      <c r="E20" s="17"/>
      <c r="F20" s="17"/>
      <c r="G20" s="47">
        <v>1092</v>
      </c>
      <c r="H20" s="48">
        <f t="shared" si="0"/>
        <v>0</v>
      </c>
      <c r="I20" s="48"/>
      <c r="J20" s="49">
        <f t="shared" si="1"/>
        <v>0</v>
      </c>
      <c r="K20" s="48">
        <f t="shared" si="2"/>
        <v>0</v>
      </c>
      <c r="L20" s="48">
        <f t="shared" si="3"/>
        <v>0</v>
      </c>
      <c r="N20" s="9"/>
    </row>
    <row r="21" spans="1:15" ht="15.6" x14ac:dyDescent="0.3">
      <c r="A21" s="8">
        <v>12</v>
      </c>
      <c r="B21" s="17"/>
      <c r="C21" s="17"/>
      <c r="D21" s="17"/>
      <c r="E21" s="17"/>
      <c r="F21" s="17"/>
      <c r="G21" s="47">
        <v>1093</v>
      </c>
      <c r="H21" s="48">
        <f t="shared" si="0"/>
        <v>0</v>
      </c>
      <c r="I21" s="48"/>
      <c r="J21" s="49">
        <f t="shared" si="1"/>
        <v>0</v>
      </c>
      <c r="K21" s="48">
        <f t="shared" si="2"/>
        <v>0</v>
      </c>
      <c r="L21" s="48">
        <f t="shared" si="3"/>
        <v>0</v>
      </c>
      <c r="N21" s="9"/>
    </row>
    <row r="22" spans="1:15" ht="15.6" x14ac:dyDescent="0.3">
      <c r="A22" s="8">
        <v>13</v>
      </c>
      <c r="B22" s="17"/>
      <c r="C22" s="17"/>
      <c r="D22" s="17"/>
      <c r="E22" s="17"/>
      <c r="F22" s="17"/>
      <c r="G22" s="47">
        <v>1094</v>
      </c>
      <c r="H22" s="48">
        <f t="shared" si="0"/>
        <v>0</v>
      </c>
      <c r="I22" s="48"/>
      <c r="J22" s="49">
        <f t="shared" si="1"/>
        <v>0</v>
      </c>
      <c r="K22" s="48">
        <f t="shared" si="2"/>
        <v>0</v>
      </c>
      <c r="L22" s="48">
        <f t="shared" si="3"/>
        <v>0</v>
      </c>
    </row>
    <row r="23" spans="1:15" ht="15.6" x14ac:dyDescent="0.3">
      <c r="A23" s="8">
        <v>14</v>
      </c>
      <c r="B23" s="17"/>
      <c r="C23" s="17"/>
      <c r="D23" s="17"/>
      <c r="E23" s="17"/>
      <c r="F23" s="17"/>
      <c r="G23" s="47">
        <v>1095</v>
      </c>
      <c r="H23" s="48">
        <f t="shared" si="0"/>
        <v>0</v>
      </c>
      <c r="I23" s="48"/>
      <c r="J23" s="49">
        <f t="shared" si="1"/>
        <v>0</v>
      </c>
      <c r="K23" s="48">
        <f t="shared" si="2"/>
        <v>0</v>
      </c>
      <c r="L23" s="48">
        <f t="shared" si="3"/>
        <v>0</v>
      </c>
    </row>
    <row r="24" spans="1:15" ht="15.6" x14ac:dyDescent="0.3">
      <c r="A24" s="8">
        <v>15</v>
      </c>
      <c r="B24" s="17"/>
      <c r="C24" s="17"/>
      <c r="D24" s="17"/>
      <c r="E24" s="17"/>
      <c r="F24" s="17"/>
      <c r="G24" s="47">
        <v>1096</v>
      </c>
      <c r="H24" s="48">
        <f t="shared" si="0"/>
        <v>0</v>
      </c>
      <c r="I24" s="48"/>
      <c r="J24" s="49">
        <f t="shared" si="1"/>
        <v>0</v>
      </c>
      <c r="K24" s="48">
        <f t="shared" si="2"/>
        <v>0</v>
      </c>
      <c r="L24" s="48">
        <f t="shared" si="3"/>
        <v>0</v>
      </c>
    </row>
    <row r="25" spans="1:15" ht="15.6" x14ac:dyDescent="0.3">
      <c r="A25" s="8">
        <v>16</v>
      </c>
      <c r="B25" s="17"/>
      <c r="C25" s="17"/>
      <c r="D25" s="17"/>
      <c r="E25" s="17"/>
      <c r="F25" s="17"/>
      <c r="G25" s="47">
        <v>1097</v>
      </c>
      <c r="H25" s="48">
        <f t="shared" si="0"/>
        <v>0</v>
      </c>
      <c r="I25" s="48"/>
      <c r="J25" s="49">
        <f t="shared" si="1"/>
        <v>0</v>
      </c>
      <c r="K25" s="48">
        <f t="shared" si="2"/>
        <v>0</v>
      </c>
      <c r="L25" s="48">
        <f t="shared" si="3"/>
        <v>0</v>
      </c>
    </row>
    <row r="26" spans="1:15" ht="15.6" x14ac:dyDescent="0.3">
      <c r="A26" s="8">
        <v>17</v>
      </c>
      <c r="B26" s="17"/>
      <c r="C26" s="17"/>
      <c r="D26" s="17"/>
      <c r="E26" s="17"/>
      <c r="F26" s="17"/>
      <c r="G26" s="47">
        <v>1098</v>
      </c>
      <c r="H26" s="48">
        <f t="shared" si="0"/>
        <v>0</v>
      </c>
      <c r="I26" s="48"/>
      <c r="J26" s="49">
        <f t="shared" si="1"/>
        <v>0</v>
      </c>
      <c r="K26" s="48">
        <f t="shared" si="2"/>
        <v>0</v>
      </c>
      <c r="L26" s="48">
        <f t="shared" si="3"/>
        <v>0</v>
      </c>
    </row>
    <row r="27" spans="1:15" ht="15.6" x14ac:dyDescent="0.3">
      <c r="A27" s="8">
        <v>18</v>
      </c>
      <c r="B27" s="17"/>
      <c r="C27" s="17"/>
      <c r="D27" s="17"/>
      <c r="E27" s="17"/>
      <c r="F27" s="17"/>
      <c r="G27" s="47">
        <v>1099</v>
      </c>
      <c r="H27" s="48">
        <f t="shared" si="0"/>
        <v>0</v>
      </c>
      <c r="I27" s="48"/>
      <c r="J27" s="49">
        <f t="shared" si="1"/>
        <v>0</v>
      </c>
      <c r="K27" s="48">
        <f t="shared" si="2"/>
        <v>0</v>
      </c>
      <c r="L27" s="48">
        <f t="shared" si="3"/>
        <v>0</v>
      </c>
    </row>
    <row r="28" spans="1:15" ht="15.6" x14ac:dyDescent="0.3">
      <c r="A28" s="8">
        <v>19</v>
      </c>
      <c r="B28" s="17"/>
      <c r="C28" s="17"/>
      <c r="D28" s="17"/>
      <c r="E28" s="17"/>
      <c r="F28" s="17"/>
      <c r="G28" s="47">
        <v>1100</v>
      </c>
      <c r="H28" s="48">
        <f t="shared" si="0"/>
        <v>0</v>
      </c>
      <c r="I28" s="48"/>
      <c r="J28" s="49">
        <f t="shared" si="1"/>
        <v>0</v>
      </c>
      <c r="K28" s="48">
        <f t="shared" si="2"/>
        <v>0</v>
      </c>
      <c r="L28" s="48">
        <f t="shared" si="3"/>
        <v>0</v>
      </c>
    </row>
    <row r="29" spans="1:15" ht="15.6" x14ac:dyDescent="0.3">
      <c r="A29" s="8">
        <v>20</v>
      </c>
      <c r="B29" s="17"/>
      <c r="C29" s="17"/>
      <c r="D29" s="17"/>
      <c r="E29" s="17"/>
      <c r="F29" s="17"/>
      <c r="G29" s="47">
        <v>1101</v>
      </c>
      <c r="H29" s="48">
        <f t="shared" si="0"/>
        <v>0</v>
      </c>
      <c r="I29" s="48"/>
      <c r="J29" s="49">
        <f t="shared" si="1"/>
        <v>0</v>
      </c>
      <c r="K29" s="48">
        <f t="shared" si="2"/>
        <v>0</v>
      </c>
      <c r="L29" s="48">
        <f t="shared" si="3"/>
        <v>0</v>
      </c>
    </row>
    <row r="30" spans="1:15" ht="15.6" x14ac:dyDescent="0.3">
      <c r="A30" s="8">
        <v>21</v>
      </c>
      <c r="B30" s="17"/>
      <c r="C30" s="17"/>
      <c r="D30" s="17"/>
      <c r="E30" s="17"/>
      <c r="F30" s="17"/>
      <c r="G30" s="47">
        <v>1102</v>
      </c>
      <c r="H30" s="48">
        <f t="shared" si="0"/>
        <v>0</v>
      </c>
      <c r="I30" s="48"/>
      <c r="J30" s="49">
        <f t="shared" si="1"/>
        <v>0</v>
      </c>
      <c r="K30" s="48">
        <f t="shared" si="2"/>
        <v>0</v>
      </c>
      <c r="L30" s="48">
        <f t="shared" si="3"/>
        <v>0</v>
      </c>
    </row>
    <row r="31" spans="1:15" ht="15.6" x14ac:dyDescent="0.3">
      <c r="A31" s="8">
        <v>22</v>
      </c>
      <c r="B31" s="17"/>
      <c r="C31" s="17"/>
      <c r="D31" s="17"/>
      <c r="E31" s="17"/>
      <c r="F31" s="17"/>
      <c r="G31" s="47">
        <v>1103</v>
      </c>
      <c r="H31" s="48">
        <f t="shared" si="0"/>
        <v>0</v>
      </c>
      <c r="I31" s="48"/>
      <c r="J31" s="49">
        <f t="shared" si="1"/>
        <v>0</v>
      </c>
      <c r="K31" s="48">
        <f t="shared" si="2"/>
        <v>0</v>
      </c>
      <c r="L31" s="48">
        <f t="shared" si="3"/>
        <v>0</v>
      </c>
      <c r="O31" s="10"/>
    </row>
    <row r="32" spans="1:15" ht="15.6" x14ac:dyDescent="0.3">
      <c r="A32" s="8">
        <v>23</v>
      </c>
      <c r="B32" s="17"/>
      <c r="C32" s="17"/>
      <c r="D32" s="17"/>
      <c r="E32" s="17"/>
      <c r="F32" s="17"/>
      <c r="G32" s="47">
        <v>1104</v>
      </c>
      <c r="H32" s="48">
        <f t="shared" si="0"/>
        <v>0</v>
      </c>
      <c r="I32" s="48"/>
      <c r="J32" s="49">
        <f t="shared" si="1"/>
        <v>0</v>
      </c>
      <c r="K32" s="48">
        <f t="shared" si="2"/>
        <v>0</v>
      </c>
      <c r="L32" s="48">
        <f t="shared" si="3"/>
        <v>0</v>
      </c>
    </row>
    <row r="33" spans="1:14" ht="15.6" x14ac:dyDescent="0.3">
      <c r="A33" s="8">
        <v>24</v>
      </c>
      <c r="B33" s="17"/>
      <c r="C33" s="17"/>
      <c r="D33" s="17"/>
      <c r="E33" s="17"/>
      <c r="F33" s="17"/>
      <c r="G33" s="47">
        <v>1105</v>
      </c>
      <c r="H33" s="48">
        <f t="shared" si="0"/>
        <v>0</v>
      </c>
      <c r="I33" s="48"/>
      <c r="J33" s="49">
        <f t="shared" si="1"/>
        <v>0</v>
      </c>
      <c r="K33" s="48">
        <f t="shared" si="2"/>
        <v>0</v>
      </c>
      <c r="L33" s="48">
        <f t="shared" si="3"/>
        <v>0</v>
      </c>
    </row>
    <row r="34" spans="1:14" ht="15.6" x14ac:dyDescent="0.3">
      <c r="A34" s="8">
        <v>25</v>
      </c>
      <c r="B34" s="17"/>
      <c r="C34" s="17"/>
      <c r="D34" s="17"/>
      <c r="E34" s="17"/>
      <c r="F34" s="17"/>
      <c r="G34" s="47">
        <v>1106</v>
      </c>
      <c r="H34" s="48">
        <f t="shared" si="0"/>
        <v>0</v>
      </c>
      <c r="I34" s="48"/>
      <c r="J34" s="49">
        <f t="shared" si="1"/>
        <v>0</v>
      </c>
      <c r="K34" s="48">
        <f t="shared" si="2"/>
        <v>0</v>
      </c>
      <c r="L34" s="48">
        <f t="shared" si="3"/>
        <v>0</v>
      </c>
    </row>
    <row r="35" spans="1:14" ht="15.6" x14ac:dyDescent="0.3">
      <c r="A35" s="8">
        <v>26</v>
      </c>
      <c r="B35" s="17"/>
      <c r="C35" s="17"/>
      <c r="D35" s="17"/>
      <c r="E35" s="17"/>
      <c r="F35" s="17"/>
      <c r="G35" s="47">
        <v>1107</v>
      </c>
      <c r="H35" s="48">
        <f t="shared" si="0"/>
        <v>0</v>
      </c>
      <c r="I35" s="48"/>
      <c r="J35" s="49">
        <f t="shared" si="1"/>
        <v>0</v>
      </c>
      <c r="K35" s="48">
        <f t="shared" si="2"/>
        <v>0</v>
      </c>
      <c r="L35" s="48">
        <f t="shared" si="3"/>
        <v>0</v>
      </c>
    </row>
    <row r="36" spans="1:14" ht="15.6" x14ac:dyDescent="0.3">
      <c r="A36" s="8">
        <v>27</v>
      </c>
      <c r="B36" s="17"/>
      <c r="C36" s="17"/>
      <c r="D36" s="17"/>
      <c r="E36" s="17"/>
      <c r="F36" s="17"/>
      <c r="G36" s="47">
        <v>1108</v>
      </c>
      <c r="H36" s="48">
        <f t="shared" si="0"/>
        <v>0</v>
      </c>
      <c r="I36" s="48"/>
      <c r="J36" s="49">
        <f t="shared" si="1"/>
        <v>0</v>
      </c>
      <c r="K36" s="48">
        <f t="shared" si="2"/>
        <v>0</v>
      </c>
      <c r="L36" s="48">
        <f t="shared" si="3"/>
        <v>0</v>
      </c>
    </row>
    <row r="37" spans="1:14" ht="15.6" x14ac:dyDescent="0.3">
      <c r="A37" s="8">
        <v>28</v>
      </c>
      <c r="B37" s="17"/>
      <c r="C37" s="17"/>
      <c r="D37" s="17"/>
      <c r="E37" s="17"/>
      <c r="F37" s="17"/>
      <c r="G37" s="47">
        <v>1109</v>
      </c>
      <c r="H37" s="48">
        <f t="shared" si="0"/>
        <v>0</v>
      </c>
      <c r="I37" s="48"/>
      <c r="J37" s="49">
        <f t="shared" si="1"/>
        <v>0</v>
      </c>
      <c r="K37" s="48">
        <f t="shared" si="2"/>
        <v>0</v>
      </c>
      <c r="L37" s="48">
        <f t="shared" si="3"/>
        <v>0</v>
      </c>
    </row>
    <row r="38" spans="1:14" ht="15.6" x14ac:dyDescent="0.3">
      <c r="A38" s="8">
        <v>29</v>
      </c>
      <c r="B38" s="17"/>
      <c r="C38" s="18"/>
      <c r="D38" s="18"/>
      <c r="E38" s="18"/>
      <c r="F38" s="18"/>
      <c r="G38" s="47">
        <v>1110</v>
      </c>
      <c r="H38" s="48">
        <f t="shared" si="0"/>
        <v>0</v>
      </c>
      <c r="I38" s="48"/>
      <c r="J38" s="49">
        <f t="shared" si="1"/>
        <v>0</v>
      </c>
      <c r="K38" s="48">
        <f t="shared" si="2"/>
        <v>0</v>
      </c>
      <c r="L38" s="48">
        <f t="shared" si="3"/>
        <v>0</v>
      </c>
    </row>
    <row r="39" spans="1:14" ht="15.6" x14ac:dyDescent="0.3">
      <c r="A39" s="8">
        <v>30</v>
      </c>
      <c r="B39" s="17"/>
      <c r="C39" s="19"/>
      <c r="D39" s="19"/>
      <c r="E39" s="19"/>
      <c r="F39" s="19"/>
      <c r="G39" s="47">
        <v>1111</v>
      </c>
      <c r="H39" s="48">
        <f t="shared" si="0"/>
        <v>0</v>
      </c>
      <c r="I39" s="48"/>
      <c r="J39" s="49">
        <f t="shared" si="1"/>
        <v>0</v>
      </c>
      <c r="K39" s="48">
        <f t="shared" si="2"/>
        <v>0</v>
      </c>
      <c r="L39" s="48">
        <f t="shared" si="3"/>
        <v>0</v>
      </c>
    </row>
    <row r="40" spans="1:14" ht="24.75" customHeight="1" x14ac:dyDescent="0.3">
      <c r="A40" s="66" t="s">
        <v>2</v>
      </c>
      <c r="B40" s="67"/>
      <c r="C40" s="11"/>
      <c r="D40" s="11"/>
      <c r="E40" s="11"/>
      <c r="F40" s="11"/>
      <c r="G40" s="11"/>
      <c r="H40" s="46">
        <f>ROUND(SUM(H10:H39),2)</f>
        <v>98796</v>
      </c>
      <c r="I40" s="46">
        <f>ROUND(SUM(I10:I39),2)</f>
        <v>0</v>
      </c>
      <c r="J40" s="46">
        <f>ROUND(SUM(J10:J39),2)</f>
        <v>98796</v>
      </c>
      <c r="K40" s="46">
        <f>ROUND(SUM(K10:K39),2)</f>
        <v>8981.4500000000007</v>
      </c>
      <c r="L40" s="46">
        <f>ROUND(SUM(L10:L39),2)</f>
        <v>89814.55</v>
      </c>
      <c r="N40" s="9"/>
    </row>
    <row r="41" spans="1:14" ht="14.25" customHeight="1" x14ac:dyDescent="0.3">
      <c r="A41" s="12"/>
      <c r="B41" s="40"/>
    </row>
    <row r="42" spans="1:14" ht="23.25" customHeight="1" x14ac:dyDescent="0.3">
      <c r="B42" s="43" t="s">
        <v>118</v>
      </c>
      <c r="C42" s="44"/>
      <c r="D42" s="13"/>
      <c r="E42" s="13"/>
      <c r="F42" s="13"/>
      <c r="G42" s="13"/>
      <c r="H42" s="13"/>
      <c r="I42" s="13"/>
      <c r="J42" s="13"/>
    </row>
    <row r="43" spans="1:14" ht="23.25" customHeight="1" x14ac:dyDescent="0.35">
      <c r="A43" s="42"/>
      <c r="B43" s="13"/>
      <c r="C43" s="13"/>
      <c r="D43" s="13"/>
      <c r="E43" s="13"/>
      <c r="F43" s="13"/>
      <c r="G43" s="13"/>
      <c r="H43" s="13"/>
      <c r="I43" s="13"/>
      <c r="J43" s="13"/>
    </row>
    <row r="44" spans="1:14" ht="23.25" customHeight="1" x14ac:dyDescent="0.35">
      <c r="A44" s="50" t="s">
        <v>27</v>
      </c>
      <c r="B44" s="53" t="s">
        <v>121</v>
      </c>
      <c r="C44" s="51" t="s">
        <v>128</v>
      </c>
      <c r="D44" s="60"/>
      <c r="E44" s="13"/>
      <c r="F44" s="13"/>
      <c r="G44" s="13"/>
      <c r="H44" s="13"/>
      <c r="I44" s="13"/>
      <c r="J44" s="13"/>
    </row>
    <row r="45" spans="1:14" ht="31.2" x14ac:dyDescent="0.3">
      <c r="A45" s="54">
        <v>1</v>
      </c>
      <c r="B45" s="45" t="s">
        <v>119</v>
      </c>
      <c r="C45" s="52">
        <f>L40</f>
        <v>89814.55</v>
      </c>
      <c r="D45" s="61"/>
      <c r="E45" s="13"/>
      <c r="F45" s="13"/>
      <c r="G45" s="13"/>
      <c r="H45" s="13"/>
      <c r="I45" s="13"/>
      <c r="J45" s="13"/>
    </row>
    <row r="46" spans="1:14" ht="31.2" x14ac:dyDescent="0.3">
      <c r="A46" s="54">
        <v>2</v>
      </c>
      <c r="B46" s="45" t="s">
        <v>131</v>
      </c>
      <c r="C46" s="52">
        <f>K40</f>
        <v>8981.4500000000007</v>
      </c>
      <c r="D46" s="61"/>
      <c r="E46" s="13"/>
      <c r="F46" s="13"/>
      <c r="G46" s="13"/>
      <c r="H46" s="13"/>
      <c r="I46" s="13"/>
      <c r="J46" s="13"/>
    </row>
    <row r="47" spans="1:14" ht="31.2" x14ac:dyDescent="0.3">
      <c r="A47" s="54">
        <v>3</v>
      </c>
      <c r="B47" s="45" t="s">
        <v>120</v>
      </c>
      <c r="C47" s="52">
        <f>J40</f>
        <v>98796</v>
      </c>
      <c r="D47" s="62"/>
      <c r="E47" s="13"/>
      <c r="F47" s="13"/>
      <c r="G47" s="13"/>
      <c r="H47" s="13"/>
      <c r="I47" s="13"/>
      <c r="J47" s="13"/>
    </row>
    <row r="48" spans="1:14" ht="14.25" customHeight="1" x14ac:dyDescent="0.3"/>
    <row r="49" spans="1:11" ht="14.25" customHeight="1" x14ac:dyDescent="0.3">
      <c r="A49" s="14" t="s">
        <v>3</v>
      </c>
      <c r="B49" s="41"/>
      <c r="C49" s="14"/>
      <c r="D49" s="14"/>
      <c r="E49" s="14"/>
      <c r="F49" s="14"/>
      <c r="G49" s="14"/>
    </row>
    <row r="50" spans="1:11" ht="14.25" customHeight="1" x14ac:dyDescent="0.3">
      <c r="A50" s="14" t="s">
        <v>10</v>
      </c>
      <c r="B50" s="41"/>
      <c r="C50" s="14"/>
      <c r="D50" s="14"/>
      <c r="E50" s="14"/>
      <c r="F50" s="14"/>
      <c r="G50" s="14"/>
    </row>
    <row r="51" spans="1:11" ht="14.25" customHeight="1" x14ac:dyDescent="0.3"/>
    <row r="52" spans="1:11" ht="14.25" customHeight="1" x14ac:dyDescent="0.3"/>
    <row r="53" spans="1:11" ht="14.25" customHeight="1" x14ac:dyDescent="0.3">
      <c r="H53" s="15"/>
    </row>
    <row r="54" spans="1:11" ht="14.25" customHeight="1" x14ac:dyDescent="0.3"/>
    <row r="55" spans="1:11" ht="14.25" customHeight="1" x14ac:dyDescent="0.3"/>
    <row r="56" spans="1:11" ht="14.25" customHeight="1" x14ac:dyDescent="0.3"/>
    <row r="57" spans="1:11" ht="14.25" customHeight="1" x14ac:dyDescent="0.3"/>
    <row r="58" spans="1:11" ht="14.25" customHeight="1" x14ac:dyDescent="0.3">
      <c r="I58" s="16"/>
      <c r="K58" s="16"/>
    </row>
    <row r="59" spans="1:11" ht="14.25" customHeight="1" x14ac:dyDescent="0.3">
      <c r="I59" s="16"/>
      <c r="J59" s="16"/>
      <c r="K59" s="16"/>
    </row>
    <row r="60" spans="1:11" ht="14.25" customHeight="1" x14ac:dyDescent="0.3">
      <c r="J60" s="16"/>
      <c r="K60" s="16"/>
    </row>
    <row r="61" spans="1:11" ht="14.25" customHeight="1" x14ac:dyDescent="0.3">
      <c r="J61" s="16"/>
      <c r="K61" s="16"/>
    </row>
    <row r="62" spans="1:11" ht="14.25" customHeight="1" x14ac:dyDescent="0.3">
      <c r="J62" s="16"/>
      <c r="K62" s="16"/>
    </row>
    <row r="63" spans="1:11" ht="14.25" customHeight="1" x14ac:dyDescent="0.3">
      <c r="I63" s="9"/>
      <c r="J63" s="16"/>
      <c r="K63" s="16"/>
    </row>
    <row r="64" spans="1:11" ht="14.25" customHeight="1" x14ac:dyDescent="0.3">
      <c r="J64" s="16"/>
      <c r="K64" s="16"/>
    </row>
    <row r="65" spans="8:11" ht="14.25" customHeight="1" x14ac:dyDescent="0.3">
      <c r="J65" s="16"/>
      <c r="K65" s="16"/>
    </row>
    <row r="66" spans="8:11" ht="14.25" customHeight="1" x14ac:dyDescent="0.3">
      <c r="K66" s="16"/>
    </row>
    <row r="67" spans="8:11" ht="14.25" customHeight="1" x14ac:dyDescent="0.3">
      <c r="K67" s="16"/>
    </row>
    <row r="68" spans="8:11" ht="14.25" customHeight="1" x14ac:dyDescent="0.3">
      <c r="K68" s="16"/>
    </row>
    <row r="69" spans="8:11" ht="14.25" customHeight="1" x14ac:dyDescent="0.3"/>
    <row r="70" spans="8:11" ht="14.25" customHeight="1" x14ac:dyDescent="0.3"/>
    <row r="71" spans="8:11" ht="14.25" customHeight="1" x14ac:dyDescent="0.3"/>
    <row r="72" spans="8:11" ht="14.25" customHeight="1" x14ac:dyDescent="0.3">
      <c r="H72" s="9"/>
      <c r="I72" s="9"/>
      <c r="J72" s="9"/>
      <c r="K72" s="9"/>
    </row>
    <row r="73" spans="8:11" ht="14.25" customHeight="1" x14ac:dyDescent="0.3"/>
    <row r="74" spans="8:11" ht="14.25" customHeight="1" x14ac:dyDescent="0.3"/>
    <row r="75" spans="8:11" ht="14.25" customHeight="1" x14ac:dyDescent="0.3"/>
    <row r="76" spans="8:11" ht="14.25" customHeight="1" x14ac:dyDescent="0.3"/>
    <row r="77" spans="8:11" ht="14.25" customHeight="1" x14ac:dyDescent="0.3"/>
    <row r="78" spans="8:11" ht="14.25" customHeight="1" x14ac:dyDescent="0.3"/>
    <row r="79" spans="8:11" ht="14.25" customHeight="1" x14ac:dyDescent="0.3"/>
    <row r="80" spans="8:11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  <row r="1005" ht="14.25" customHeight="1" x14ac:dyDescent="0.3"/>
    <row r="1006" ht="14.25" customHeight="1" x14ac:dyDescent="0.3"/>
  </sheetData>
  <sheetProtection selectLockedCells="1"/>
  <mergeCells count="3">
    <mergeCell ref="A1:L1"/>
    <mergeCell ref="A7:L7"/>
    <mergeCell ref="A40:B40"/>
  </mergeCells>
  <phoneticPr fontId="2" type="noConversion"/>
  <dataValidations count="2">
    <dataValidation type="list" allowBlank="1" showInputMessage="1" showErrorMessage="1" sqref="C4" xr:uid="{E06BF45D-EE32-4C91-8A77-A3C375B21AE5}">
      <formula1>$H$3:$H$5</formula1>
    </dataValidation>
    <dataValidation type="list" allowBlank="1" showInputMessage="1" showErrorMessage="1" sqref="B10:B39" xr:uid="{871D8F0F-B6BA-473C-A0FC-88176AF13FA6}">
      <formula1>Cheltuieli</formula1>
    </dataValidation>
  </dataValidations>
  <pageMargins left="0.70866141732283505" right="0.70866141732283505" top="0.15748031496063" bottom="0.74803149606299202" header="0" footer="0"/>
  <pageSetup scale="37" fitToHeight="0" orientation="landscape" r:id="rId1"/>
  <headerFooter>
    <oddHeader>&amp;L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A08DB-18E3-044F-86D8-7F3FDA0FF915}">
  <dimension ref="B3:E14"/>
  <sheetViews>
    <sheetView workbookViewId="0">
      <selection activeCell="B3" sqref="B3"/>
    </sheetView>
  </sheetViews>
  <sheetFormatPr defaultColWidth="10.796875" defaultRowHeight="15.6" x14ac:dyDescent="0.3"/>
  <cols>
    <col min="1" max="1" width="10.796875" style="1"/>
    <col min="2" max="2" width="20.5" style="1" bestFit="1" customWidth="1"/>
    <col min="3" max="3" width="17.296875" style="1" bestFit="1" customWidth="1"/>
    <col min="4" max="4" width="14.5" style="1" bestFit="1" customWidth="1"/>
    <col min="5" max="5" width="23.19921875" style="1" bestFit="1" customWidth="1"/>
    <col min="6" max="16384" width="10.796875" style="1"/>
  </cols>
  <sheetData>
    <row r="3" spans="2:5" x14ac:dyDescent="0.3">
      <c r="B3" s="1" t="s">
        <v>74</v>
      </c>
    </row>
    <row r="5" spans="2:5" ht="45.45" customHeight="1" x14ac:dyDescent="0.3">
      <c r="B5" s="2"/>
      <c r="C5" s="3" t="s">
        <v>75</v>
      </c>
      <c r="D5" s="3" t="s">
        <v>76</v>
      </c>
      <c r="E5" s="3" t="s">
        <v>77</v>
      </c>
    </row>
    <row r="6" spans="2:5" x14ac:dyDescent="0.3">
      <c r="B6" s="2" t="s">
        <v>71</v>
      </c>
      <c r="C6" s="4"/>
      <c r="D6" s="4"/>
      <c r="E6" s="4">
        <f>ROUND(C6*D6,2)</f>
        <v>0</v>
      </c>
    </row>
    <row r="7" spans="2:5" x14ac:dyDescent="0.3">
      <c r="B7" s="2" t="s">
        <v>72</v>
      </c>
      <c r="C7" s="4"/>
      <c r="D7" s="4"/>
      <c r="E7" s="4">
        <f t="shared" ref="E7:E13" si="0">ROUND(C7*D7,2)</f>
        <v>0</v>
      </c>
    </row>
    <row r="8" spans="2:5" x14ac:dyDescent="0.3">
      <c r="B8" s="2" t="s">
        <v>73</v>
      </c>
      <c r="C8" s="4"/>
      <c r="D8" s="4"/>
      <c r="E8" s="4">
        <f t="shared" si="0"/>
        <v>0</v>
      </c>
    </row>
    <row r="9" spans="2:5" x14ac:dyDescent="0.3">
      <c r="B9" s="2"/>
      <c r="C9" s="4"/>
      <c r="D9" s="4"/>
      <c r="E9" s="4">
        <f t="shared" si="0"/>
        <v>0</v>
      </c>
    </row>
    <row r="10" spans="2:5" x14ac:dyDescent="0.3">
      <c r="B10" s="2"/>
      <c r="C10" s="4"/>
      <c r="D10" s="4"/>
      <c r="E10" s="4">
        <f t="shared" si="0"/>
        <v>0</v>
      </c>
    </row>
    <row r="11" spans="2:5" x14ac:dyDescent="0.3">
      <c r="B11" s="2"/>
      <c r="C11" s="4"/>
      <c r="D11" s="4"/>
      <c r="E11" s="4">
        <f t="shared" si="0"/>
        <v>0</v>
      </c>
    </row>
    <row r="12" spans="2:5" x14ac:dyDescent="0.3">
      <c r="B12" s="2"/>
      <c r="C12" s="4"/>
      <c r="D12" s="4"/>
      <c r="E12" s="4">
        <f t="shared" si="0"/>
        <v>0</v>
      </c>
    </row>
    <row r="13" spans="2:5" x14ac:dyDescent="0.3">
      <c r="B13" s="2"/>
      <c r="C13" s="4"/>
      <c r="D13" s="4"/>
      <c r="E13" s="4">
        <f t="shared" si="0"/>
        <v>0</v>
      </c>
    </row>
    <row r="14" spans="2:5" x14ac:dyDescent="0.3">
      <c r="B14" s="5" t="s">
        <v>1</v>
      </c>
      <c r="C14" s="6"/>
      <c r="D14" s="6"/>
      <c r="E14" s="6">
        <f>ROUND(SUM(E6:E13),2)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11959-1137-594A-A36C-50EA154F1163}">
  <dimension ref="B1:F33"/>
  <sheetViews>
    <sheetView workbookViewId="0">
      <selection activeCell="I19" sqref="I19"/>
    </sheetView>
  </sheetViews>
  <sheetFormatPr defaultColWidth="11" defaultRowHeight="13.8" x14ac:dyDescent="0.25"/>
  <cols>
    <col min="1" max="2" width="11" style="26"/>
    <col min="3" max="3" width="37" style="26" customWidth="1"/>
    <col min="4" max="16384" width="11" style="26"/>
  </cols>
  <sheetData>
    <row r="1" spans="2:6" ht="14.4" thickBot="1" x14ac:dyDescent="0.3"/>
    <row r="2" spans="2:6" ht="16.2" thickBot="1" x14ac:dyDescent="0.35">
      <c r="B2" s="27"/>
      <c r="C2" s="20" t="s">
        <v>26</v>
      </c>
      <c r="D2" s="28"/>
      <c r="E2" s="28"/>
      <c r="F2" s="28"/>
    </row>
    <row r="3" spans="2:6" ht="16.2" thickBot="1" x14ac:dyDescent="0.3">
      <c r="B3" s="68" t="s">
        <v>27</v>
      </c>
      <c r="C3" s="68" t="s">
        <v>28</v>
      </c>
      <c r="D3" s="70"/>
      <c r="E3" s="71"/>
      <c r="F3" s="72"/>
    </row>
    <row r="4" spans="2:6" ht="16.2" thickBot="1" x14ac:dyDescent="0.3">
      <c r="B4" s="69"/>
      <c r="C4" s="69"/>
      <c r="D4" s="22" t="s">
        <v>29</v>
      </c>
      <c r="E4" s="22" t="s">
        <v>30</v>
      </c>
      <c r="F4" s="22" t="s">
        <v>31</v>
      </c>
    </row>
    <row r="5" spans="2:6" ht="16.2" thickBot="1" x14ac:dyDescent="0.3">
      <c r="B5" s="21" t="s">
        <v>32</v>
      </c>
      <c r="C5" s="23" t="s">
        <v>33</v>
      </c>
      <c r="D5" s="29"/>
      <c r="E5" s="30">
        <f>D33</f>
        <v>89814.55</v>
      </c>
      <c r="F5" s="30">
        <f>E33</f>
        <v>89814.55</v>
      </c>
    </row>
    <row r="6" spans="2:6" ht="16.2" thickBot="1" x14ac:dyDescent="0.3">
      <c r="B6" s="21" t="s">
        <v>34</v>
      </c>
      <c r="C6" s="23" t="s">
        <v>35</v>
      </c>
      <c r="D6" s="22">
        <f>ROUND(SUM(D7:D10),2)</f>
        <v>89814.55</v>
      </c>
      <c r="E6" s="22">
        <f t="shared" ref="E6:F6" si="0">ROUND(SUM(E7:E10),2)</f>
        <v>0</v>
      </c>
      <c r="F6" s="22">
        <f t="shared" si="0"/>
        <v>0</v>
      </c>
    </row>
    <row r="7" spans="2:6" ht="16.2" thickBot="1" x14ac:dyDescent="0.3">
      <c r="B7" s="31">
        <v>1</v>
      </c>
      <c r="C7" s="32" t="s">
        <v>36</v>
      </c>
      <c r="D7" s="29"/>
      <c r="E7" s="33"/>
      <c r="F7" s="33"/>
    </row>
    <row r="8" spans="2:6" ht="16.2" thickBot="1" x14ac:dyDescent="0.3">
      <c r="B8" s="31">
        <v>2</v>
      </c>
      <c r="C8" s="32" t="s">
        <v>37</v>
      </c>
      <c r="D8" s="29"/>
      <c r="E8" s="29"/>
      <c r="F8" s="29"/>
    </row>
    <row r="9" spans="2:6" ht="31.8" thickBot="1" x14ac:dyDescent="0.3">
      <c r="B9" s="31">
        <v>3</v>
      </c>
      <c r="C9" s="32" t="s">
        <v>38</v>
      </c>
      <c r="D9" s="29"/>
      <c r="E9" s="29"/>
      <c r="F9" s="29"/>
    </row>
    <row r="10" spans="2:6" ht="16.2" thickBot="1" x14ac:dyDescent="0.3">
      <c r="B10" s="31">
        <v>4</v>
      </c>
      <c r="C10" s="34" t="s">
        <v>39</v>
      </c>
      <c r="D10" s="29">
        <f>'Buget investitie'!C45</f>
        <v>89814.55</v>
      </c>
      <c r="E10" s="29"/>
      <c r="F10" s="29"/>
    </row>
    <row r="11" spans="2:6" ht="16.2" thickBot="1" x14ac:dyDescent="0.3">
      <c r="B11" s="21"/>
      <c r="C11" s="23" t="s">
        <v>40</v>
      </c>
      <c r="D11" s="24">
        <f>ROUND(D5+D6,2)</f>
        <v>89814.55</v>
      </c>
      <c r="E11" s="24">
        <f t="shared" ref="E11:F11" si="1">ROUND(E5+E6,2)</f>
        <v>89814.55</v>
      </c>
      <c r="F11" s="24">
        <f t="shared" si="1"/>
        <v>89814.55</v>
      </c>
    </row>
    <row r="12" spans="2:6" ht="16.2" thickBot="1" x14ac:dyDescent="0.3">
      <c r="B12" s="21" t="s">
        <v>41</v>
      </c>
      <c r="C12" s="23" t="s">
        <v>42</v>
      </c>
      <c r="D12" s="24">
        <f>ROUND(SUM(D13:D22),2)</f>
        <v>0</v>
      </c>
      <c r="E12" s="24">
        <f t="shared" ref="E12:F12" si="2">ROUND(SUM(E13:E22),2)</f>
        <v>0</v>
      </c>
      <c r="F12" s="24">
        <f t="shared" si="2"/>
        <v>0</v>
      </c>
    </row>
    <row r="13" spans="2:6" ht="16.2" thickBot="1" x14ac:dyDescent="0.3">
      <c r="B13" s="31">
        <v>1</v>
      </c>
      <c r="C13" s="32" t="s">
        <v>43</v>
      </c>
      <c r="D13" s="29"/>
      <c r="E13" s="29"/>
      <c r="F13" s="29"/>
    </row>
    <row r="14" spans="2:6" ht="47.4" thickBot="1" x14ac:dyDescent="0.3">
      <c r="B14" s="31">
        <v>2</v>
      </c>
      <c r="C14" s="32" t="s">
        <v>44</v>
      </c>
      <c r="D14" s="29"/>
      <c r="E14" s="29"/>
      <c r="F14" s="29"/>
    </row>
    <row r="15" spans="2:6" ht="16.2" thickBot="1" x14ac:dyDescent="0.3">
      <c r="B15" s="31">
        <v>3</v>
      </c>
      <c r="C15" s="32" t="s">
        <v>45</v>
      </c>
      <c r="D15" s="29"/>
      <c r="E15" s="29"/>
      <c r="F15" s="29"/>
    </row>
    <row r="16" spans="2:6" ht="16.2" thickBot="1" x14ac:dyDescent="0.3">
      <c r="B16" s="31">
        <v>4</v>
      </c>
      <c r="C16" s="32" t="s">
        <v>46</v>
      </c>
      <c r="D16" s="29"/>
      <c r="E16" s="29"/>
      <c r="F16" s="29"/>
    </row>
    <row r="17" spans="2:6" ht="16.2" thickBot="1" x14ac:dyDescent="0.3">
      <c r="B17" s="31">
        <v>5</v>
      </c>
      <c r="C17" s="32" t="s">
        <v>47</v>
      </c>
      <c r="D17" s="29"/>
      <c r="E17" s="29"/>
      <c r="F17" s="29"/>
    </row>
    <row r="18" spans="2:6" ht="16.2" thickBot="1" x14ac:dyDescent="0.3">
      <c r="B18" s="31">
        <v>6</v>
      </c>
      <c r="C18" s="32" t="s">
        <v>48</v>
      </c>
      <c r="D18" s="29"/>
      <c r="E18" s="29"/>
      <c r="F18" s="29"/>
    </row>
    <row r="19" spans="2:6" ht="31.8" thickBot="1" x14ac:dyDescent="0.3">
      <c r="B19" s="31">
        <v>7</v>
      </c>
      <c r="C19" s="32" t="s">
        <v>49</v>
      </c>
      <c r="D19" s="29"/>
      <c r="E19" s="29"/>
      <c r="F19" s="29"/>
    </row>
    <row r="20" spans="2:6" ht="16.2" thickBot="1" x14ac:dyDescent="0.3">
      <c r="B20" s="31">
        <v>8</v>
      </c>
      <c r="C20" s="32" t="s">
        <v>50</v>
      </c>
      <c r="D20" s="29"/>
      <c r="E20" s="29"/>
      <c r="F20" s="29"/>
    </row>
    <row r="21" spans="2:6" ht="16.2" thickBot="1" x14ac:dyDescent="0.3">
      <c r="B21" s="31">
        <v>9</v>
      </c>
      <c r="C21" s="32" t="s">
        <v>51</v>
      </c>
      <c r="D21" s="29"/>
      <c r="E21" s="29"/>
      <c r="F21" s="29"/>
    </row>
    <row r="22" spans="2:6" ht="16.2" thickBot="1" x14ac:dyDescent="0.3">
      <c r="B22" s="31">
        <v>10</v>
      </c>
      <c r="C22" s="32" t="s">
        <v>52</v>
      </c>
      <c r="D22" s="29"/>
      <c r="E22" s="29"/>
      <c r="F22" s="29"/>
    </row>
    <row r="23" spans="2:6" ht="16.2" thickBot="1" x14ac:dyDescent="0.3">
      <c r="B23" s="21" t="s">
        <v>53</v>
      </c>
      <c r="C23" s="23" t="s">
        <v>54</v>
      </c>
      <c r="D23" s="24">
        <f>ROUND(D24+D25,2)</f>
        <v>0</v>
      </c>
      <c r="E23" s="24">
        <f t="shared" ref="E23:F23" si="3">ROUND(E24+E25,2)</f>
        <v>0</v>
      </c>
      <c r="F23" s="24">
        <f t="shared" si="3"/>
        <v>0</v>
      </c>
    </row>
    <row r="24" spans="2:6" ht="16.2" thickBot="1" x14ac:dyDescent="0.3">
      <c r="B24" s="31" t="s">
        <v>55</v>
      </c>
      <c r="C24" s="32" t="s">
        <v>56</v>
      </c>
      <c r="D24" s="29"/>
      <c r="E24" s="29"/>
      <c r="F24" s="29"/>
    </row>
    <row r="25" spans="2:6" ht="16.2" thickBot="1" x14ac:dyDescent="0.3">
      <c r="B25" s="31" t="s">
        <v>57</v>
      </c>
      <c r="C25" s="32" t="s">
        <v>58</v>
      </c>
      <c r="D25" s="29"/>
      <c r="E25" s="29"/>
      <c r="F25" s="29"/>
    </row>
    <row r="26" spans="2:6" ht="31.8" thickBot="1" x14ac:dyDescent="0.3">
      <c r="B26" s="21" t="s">
        <v>59</v>
      </c>
      <c r="C26" s="23" t="s">
        <v>60</v>
      </c>
      <c r="D26" s="24">
        <f>ROUND(D27-D28+D29,2)</f>
        <v>0</v>
      </c>
      <c r="E26" s="24">
        <f t="shared" ref="E26:F26" si="4">ROUND(E27-E28+E29,2)</f>
        <v>0</v>
      </c>
      <c r="F26" s="24">
        <f t="shared" si="4"/>
        <v>0</v>
      </c>
    </row>
    <row r="27" spans="2:6" ht="16.2" thickBot="1" x14ac:dyDescent="0.3">
      <c r="B27" s="31">
        <v>1</v>
      </c>
      <c r="C27" s="32" t="s">
        <v>61</v>
      </c>
      <c r="D27" s="29"/>
      <c r="E27" s="29"/>
      <c r="F27" s="29"/>
    </row>
    <row r="28" spans="2:6" ht="16.2" thickBot="1" x14ac:dyDescent="0.3">
      <c r="B28" s="31">
        <v>2</v>
      </c>
      <c r="C28" s="32" t="s">
        <v>62</v>
      </c>
      <c r="D28" s="29"/>
      <c r="E28" s="29"/>
      <c r="F28" s="29"/>
    </row>
    <row r="29" spans="2:6" ht="16.2" thickBot="1" x14ac:dyDescent="0.3">
      <c r="B29" s="31">
        <v>3</v>
      </c>
      <c r="C29" s="32" t="s">
        <v>63</v>
      </c>
      <c r="D29" s="29"/>
      <c r="E29" s="29"/>
      <c r="F29" s="29"/>
    </row>
    <row r="30" spans="2:6" ht="16.2" thickBot="1" x14ac:dyDescent="0.3">
      <c r="B30" s="21" t="s">
        <v>64</v>
      </c>
      <c r="C30" s="23" t="s">
        <v>65</v>
      </c>
      <c r="D30" s="25"/>
      <c r="E30" s="25"/>
      <c r="F30" s="25"/>
    </row>
    <row r="31" spans="2:6" ht="16.2" thickBot="1" x14ac:dyDescent="0.3">
      <c r="B31" s="21" t="s">
        <v>66</v>
      </c>
      <c r="C31" s="23" t="s">
        <v>67</v>
      </c>
      <c r="D31" s="24">
        <f>ROUND(D12+D23+D26+D30,2)</f>
        <v>0</v>
      </c>
      <c r="E31" s="24">
        <f t="shared" ref="E31:F31" si="5">ROUND(E12+E23+E26+E30,2)</f>
        <v>0</v>
      </c>
      <c r="F31" s="24">
        <f t="shared" si="5"/>
        <v>0</v>
      </c>
    </row>
    <row r="32" spans="2:6" ht="16.2" thickBot="1" x14ac:dyDescent="0.3">
      <c r="B32" s="21" t="s">
        <v>68</v>
      </c>
      <c r="C32" s="23" t="s">
        <v>69</v>
      </c>
      <c r="D32" s="24">
        <f>ROUND(D6-D31,2)</f>
        <v>89814.55</v>
      </c>
      <c r="E32" s="24">
        <f t="shared" ref="E32:F32" si="6">ROUND(E6-E31,2)</f>
        <v>0</v>
      </c>
      <c r="F32" s="24">
        <f t="shared" si="6"/>
        <v>0</v>
      </c>
    </row>
    <row r="33" spans="2:6" ht="16.2" thickBot="1" x14ac:dyDescent="0.3">
      <c r="B33" s="21" t="s">
        <v>9</v>
      </c>
      <c r="C33" s="23" t="s">
        <v>70</v>
      </c>
      <c r="D33" s="24">
        <f>ROUND(D5+D32,2)</f>
        <v>89814.55</v>
      </c>
      <c r="E33" s="24">
        <f t="shared" ref="E33:F33" si="7">ROUND(E5+E32,2)</f>
        <v>89814.55</v>
      </c>
      <c r="F33" s="24">
        <f t="shared" si="7"/>
        <v>89814.55</v>
      </c>
    </row>
  </sheetData>
  <sheetProtection selectLockedCells="1"/>
  <mergeCells count="3">
    <mergeCell ref="B3:B4"/>
    <mergeCell ref="C3:C4"/>
    <mergeCell ref="D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97F3F-3F68-49E9-86DC-22EB7709EE2B}">
  <dimension ref="A3:A31"/>
  <sheetViews>
    <sheetView topLeftCell="A33" workbookViewId="0">
      <selection activeCell="K21" sqref="K21"/>
    </sheetView>
  </sheetViews>
  <sheetFormatPr defaultColWidth="8.796875" defaultRowHeight="13.8" x14ac:dyDescent="0.25"/>
  <cols>
    <col min="1" max="1" width="111.69921875" customWidth="1"/>
  </cols>
  <sheetData>
    <row r="3" spans="1:1" x14ac:dyDescent="0.25">
      <c r="A3" s="37" t="s">
        <v>92</v>
      </c>
    </row>
    <row r="4" spans="1:1" x14ac:dyDescent="0.25">
      <c r="A4" s="38" t="s">
        <v>83</v>
      </c>
    </row>
    <row r="5" spans="1:1" x14ac:dyDescent="0.25">
      <c r="A5" s="38" t="s">
        <v>84</v>
      </c>
    </row>
    <row r="7" spans="1:1" x14ac:dyDescent="0.25">
      <c r="A7" s="38" t="s">
        <v>85</v>
      </c>
    </row>
    <row r="8" spans="1:1" x14ac:dyDescent="0.25">
      <c r="A8" s="38" t="s">
        <v>86</v>
      </c>
    </row>
    <row r="9" spans="1:1" x14ac:dyDescent="0.25">
      <c r="A9" s="38" t="s">
        <v>87</v>
      </c>
    </row>
    <row r="10" spans="1:1" x14ac:dyDescent="0.25">
      <c r="A10" s="38" t="s">
        <v>88</v>
      </c>
    </row>
    <row r="11" spans="1:1" x14ac:dyDescent="0.25">
      <c r="A11" s="38" t="s">
        <v>89</v>
      </c>
    </row>
    <row r="12" spans="1:1" x14ac:dyDescent="0.25">
      <c r="A12" s="38" t="s">
        <v>90</v>
      </c>
    </row>
    <row r="14" spans="1:1" x14ac:dyDescent="0.25">
      <c r="A14" s="38" t="s">
        <v>91</v>
      </c>
    </row>
    <row r="15" spans="1:1" x14ac:dyDescent="0.25">
      <c r="A15" s="38" t="s">
        <v>93</v>
      </c>
    </row>
    <row r="16" spans="1:1" x14ac:dyDescent="0.25">
      <c r="A16" s="38" t="s">
        <v>94</v>
      </c>
    </row>
    <row r="17" spans="1:1" x14ac:dyDescent="0.25">
      <c r="A17" s="38" t="s">
        <v>95</v>
      </c>
    </row>
    <row r="18" spans="1:1" x14ac:dyDescent="0.25">
      <c r="A18" s="38" t="s">
        <v>96</v>
      </c>
    </row>
    <row r="19" spans="1:1" x14ac:dyDescent="0.25">
      <c r="A19" s="38" t="s">
        <v>97</v>
      </c>
    </row>
    <row r="21" spans="1:1" x14ac:dyDescent="0.25">
      <c r="A21" s="38" t="s">
        <v>98</v>
      </c>
    </row>
    <row r="22" spans="1:1" x14ac:dyDescent="0.25">
      <c r="A22" s="38" t="s">
        <v>99</v>
      </c>
    </row>
    <row r="23" spans="1:1" x14ac:dyDescent="0.25">
      <c r="A23" s="38" t="s">
        <v>100</v>
      </c>
    </row>
    <row r="24" spans="1:1" x14ac:dyDescent="0.25">
      <c r="A24" s="38" t="s">
        <v>101</v>
      </c>
    </row>
    <row r="25" spans="1:1" x14ac:dyDescent="0.25">
      <c r="A25" s="38" t="s">
        <v>102</v>
      </c>
    </row>
    <row r="26" spans="1:1" x14ac:dyDescent="0.25">
      <c r="A26" s="38" t="s">
        <v>103</v>
      </c>
    </row>
    <row r="27" spans="1:1" x14ac:dyDescent="0.25">
      <c r="A27" s="38" t="s">
        <v>104</v>
      </c>
    </row>
    <row r="28" spans="1:1" x14ac:dyDescent="0.25">
      <c r="A28" s="38" t="s">
        <v>105</v>
      </c>
    </row>
    <row r="29" spans="1:1" x14ac:dyDescent="0.25">
      <c r="A29" s="38" t="s">
        <v>106</v>
      </c>
    </row>
    <row r="30" spans="1:1" x14ac:dyDescent="0.25">
      <c r="A30" s="38" t="s">
        <v>107</v>
      </c>
    </row>
    <row r="31" spans="1:1" x14ac:dyDescent="0.25">
      <c r="A31" s="38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Buget investitie</vt:lpstr>
      <vt:lpstr>Venituri</vt:lpstr>
      <vt:lpstr>Previziuni</vt:lpstr>
      <vt:lpstr>Liste cheltuieli</vt:lpstr>
      <vt:lpstr>Cheltuieli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Ciobanu , Bogdan</dc:creator>
  <cp:lastModifiedBy>Iulia Postaru</cp:lastModifiedBy>
  <cp:lastPrinted>2024-10-15T07:38:16Z</cp:lastPrinted>
  <dcterms:created xsi:type="dcterms:W3CDTF">2024-10-11T10:46:57Z</dcterms:created>
  <dcterms:modified xsi:type="dcterms:W3CDTF">2024-11-05T07:32:16Z</dcterms:modified>
</cp:coreProperties>
</file>